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1.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Dokumenty\Data_sdc\Soutěže\2023\65423041_Výměna pražců a kolejnic v úseku Veselí nad Lužnicí – Počátky-Žirovnice I. etapa ... PA 654210058\"/>
    </mc:Choice>
  </mc:AlternateContent>
  <bookViews>
    <workbookView xWindow="0" yWindow="0" windowWidth="28710" windowHeight="11715"/>
  </bookViews>
  <sheets>
    <sheet name="Rekapitulace stavby" sheetId="1" r:id="rId1"/>
    <sheet name="SO 01 - SVP, SVK a SČ v T..." sheetId="2" r:id="rId2"/>
    <sheet name="SO 02 - Oprava přejezdu P..." sheetId="3" r:id="rId3"/>
    <sheet name="SO 03 - Oprava přejezdu P..." sheetId="4" r:id="rId4"/>
    <sheet name="SO 04 - Oprava přejezdu P..." sheetId="5" r:id="rId5"/>
    <sheet name="SO 05 - Následná úprava GPK" sheetId="6" r:id="rId6"/>
    <sheet name="SO 06 - Materiál dodávaný..." sheetId="7" r:id="rId7"/>
    <sheet name="VON - Vedlejší a ostatní ..." sheetId="8" r:id="rId8"/>
    <sheet name="Pokyny pro vyplnění" sheetId="9" r:id="rId9"/>
  </sheets>
  <definedNames>
    <definedName name="_xlnm._FilterDatabase" localSheetId="1" hidden="1">'SO 01 - SVP, SVK a SČ v T...'!$C$81:$K$204</definedName>
    <definedName name="_xlnm._FilterDatabase" localSheetId="2" hidden="1">'SO 02 - Oprava přejezdu P...'!$C$81:$K$114</definedName>
    <definedName name="_xlnm._FilterDatabase" localSheetId="3" hidden="1">'SO 03 - Oprava přejezdu P...'!$C$81:$K$134</definedName>
    <definedName name="_xlnm._FilterDatabase" localSheetId="4" hidden="1">'SO 04 - Oprava přejezdu P...'!$C$81:$K$134</definedName>
    <definedName name="_xlnm._FilterDatabase" localSheetId="5" hidden="1">'SO 05 - Následná úprava GPK'!$C$81:$K$102</definedName>
    <definedName name="_xlnm._FilterDatabase" localSheetId="6" hidden="1">'SO 06 - Materiál dodávaný...'!$C$78:$K$89</definedName>
    <definedName name="_xlnm._FilterDatabase" localSheetId="7" hidden="1">'VON - Vedlejší a ostatní ...'!$C$79:$K$94</definedName>
    <definedName name="_xlnm.Print_Titles" localSheetId="0">'Rekapitulace stavby'!$52:$52</definedName>
    <definedName name="_xlnm.Print_Titles" localSheetId="1">'SO 01 - SVP, SVK a SČ v T...'!$81:$81</definedName>
    <definedName name="_xlnm.Print_Titles" localSheetId="2">'SO 02 - Oprava přejezdu P...'!$81:$81</definedName>
    <definedName name="_xlnm.Print_Titles" localSheetId="3">'SO 03 - Oprava přejezdu P...'!$81:$81</definedName>
    <definedName name="_xlnm.Print_Titles" localSheetId="4">'SO 04 - Oprava přejezdu P...'!$81:$81</definedName>
    <definedName name="_xlnm.Print_Titles" localSheetId="5">'SO 05 - Následná úprava GPK'!$81:$81</definedName>
    <definedName name="_xlnm.Print_Titles" localSheetId="6">'SO 06 - Materiál dodávaný...'!$78:$78</definedName>
    <definedName name="_xlnm.Print_Titles" localSheetId="7">'VON - Vedlejší a ostatní ...'!$79:$79</definedName>
    <definedName name="_xlnm.Print_Area" localSheetId="8">'Pokyny pro vyplnění'!$B$2:$K$71,'Pokyny pro vyplnění'!$B$74:$K$118,'Pokyny pro vyplnění'!$B$121:$K$161,'Pokyny pro vyplnění'!$B$164:$K$218</definedName>
    <definedName name="_xlnm.Print_Area" localSheetId="0">'Rekapitulace stavby'!$D$4:$AO$36,'Rekapitulace stavby'!$C$42:$AQ$62</definedName>
    <definedName name="_xlnm.Print_Area" localSheetId="1">'SO 01 - SVP, SVK a SČ v T...'!$C$4:$J$39,'SO 01 - SVP, SVK a SČ v T...'!$C$45:$J$63,'SO 01 - SVP, SVK a SČ v T...'!$C$69:$J$204</definedName>
    <definedName name="_xlnm.Print_Area" localSheetId="2">'SO 02 - Oprava přejezdu P...'!$C$4:$J$39,'SO 02 - Oprava přejezdu P...'!$C$45:$J$63,'SO 02 - Oprava přejezdu P...'!$C$69:$J$114</definedName>
    <definedName name="_xlnm.Print_Area" localSheetId="3">'SO 03 - Oprava přejezdu P...'!$C$4:$J$39,'SO 03 - Oprava přejezdu P...'!$C$45:$J$63,'SO 03 - Oprava přejezdu P...'!$C$69:$J$134</definedName>
    <definedName name="_xlnm.Print_Area" localSheetId="4">'SO 04 - Oprava přejezdu P...'!$C$4:$J$39,'SO 04 - Oprava přejezdu P...'!$C$45:$J$63,'SO 04 - Oprava přejezdu P...'!$C$69:$J$134</definedName>
    <definedName name="_xlnm.Print_Area" localSheetId="5">'SO 05 - Následná úprava GPK'!$C$4:$J$39,'SO 05 - Následná úprava GPK'!$C$45:$J$63,'SO 05 - Následná úprava GPK'!$C$69:$J$102</definedName>
    <definedName name="_xlnm.Print_Area" localSheetId="6">'SO 06 - Materiál dodávaný...'!$C$4:$J$39,'SO 06 - Materiál dodávaný...'!$C$45:$J$60,'SO 06 - Materiál dodávaný...'!$C$66:$J$89</definedName>
    <definedName name="_xlnm.Print_Area" localSheetId="7">'VON - Vedlejší a ostatní ...'!$C$4:$J$39,'VON - Vedlejší a ostatní ...'!$C$45:$J$61,'VON - Vedlejší a ostatní ...'!$C$67:$J$94</definedName>
  </definedNames>
  <calcPr calcId="162913"/>
</workbook>
</file>

<file path=xl/calcChain.xml><?xml version="1.0" encoding="utf-8"?>
<calcChain xmlns="http://schemas.openxmlformats.org/spreadsheetml/2006/main">
  <c r="J37" i="8" l="1"/>
  <c r="J36" i="8"/>
  <c r="AY61" i="1"/>
  <c r="J35" i="8"/>
  <c r="AX61" i="1"/>
  <c r="BI93" i="8"/>
  <c r="BH93" i="8"/>
  <c r="BG93" i="8"/>
  <c r="BF93" i="8"/>
  <c r="T93" i="8"/>
  <c r="R93" i="8"/>
  <c r="P93" i="8"/>
  <c r="BI91" i="8"/>
  <c r="BH91" i="8"/>
  <c r="BG91" i="8"/>
  <c r="BF91" i="8"/>
  <c r="T91" i="8"/>
  <c r="R91" i="8"/>
  <c r="P91" i="8"/>
  <c r="BI89" i="8"/>
  <c r="BH89" i="8"/>
  <c r="BG89" i="8"/>
  <c r="BF89" i="8"/>
  <c r="T89" i="8"/>
  <c r="R89" i="8"/>
  <c r="P89" i="8"/>
  <c r="BI88" i="8"/>
  <c r="BH88" i="8"/>
  <c r="BG88" i="8"/>
  <c r="BF88" i="8"/>
  <c r="T88" i="8"/>
  <c r="R88" i="8"/>
  <c r="P88" i="8"/>
  <c r="BI86" i="8"/>
  <c r="BH86" i="8"/>
  <c r="BG86" i="8"/>
  <c r="BF86" i="8"/>
  <c r="T86" i="8"/>
  <c r="R86" i="8"/>
  <c r="P86" i="8"/>
  <c r="BI84" i="8"/>
  <c r="BH84" i="8"/>
  <c r="BG84" i="8"/>
  <c r="BF84" i="8"/>
  <c r="T84" i="8"/>
  <c r="R84" i="8"/>
  <c r="P84" i="8"/>
  <c r="BI82" i="8"/>
  <c r="BH82" i="8"/>
  <c r="BG82" i="8"/>
  <c r="BF82" i="8"/>
  <c r="T82" i="8"/>
  <c r="R82" i="8"/>
  <c r="P82" i="8"/>
  <c r="J77" i="8"/>
  <c r="F76" i="8"/>
  <c r="F74" i="8"/>
  <c r="E72" i="8"/>
  <c r="J55" i="8"/>
  <c r="F54" i="8"/>
  <c r="F52" i="8"/>
  <c r="E50" i="8"/>
  <c r="J21" i="8"/>
  <c r="E21" i="8"/>
  <c r="J76" i="8"/>
  <c r="J20" i="8"/>
  <c r="J18" i="8"/>
  <c r="E18" i="8"/>
  <c r="F55" i="8"/>
  <c r="J17" i="8"/>
  <c r="J12" i="8"/>
  <c r="J74" i="8"/>
  <c r="E7" i="8"/>
  <c r="E48" i="8" s="1"/>
  <c r="J37" i="7"/>
  <c r="J36" i="7"/>
  <c r="AY60" i="1"/>
  <c r="J35" i="7"/>
  <c r="AX60" i="1" s="1"/>
  <c r="BI85" i="7"/>
  <c r="BH85" i="7"/>
  <c r="BG85" i="7"/>
  <c r="BF85" i="7"/>
  <c r="T85" i="7"/>
  <c r="T79" i="7"/>
  <c r="R85" i="7"/>
  <c r="P85" i="7"/>
  <c r="BI80" i="7"/>
  <c r="BH80" i="7"/>
  <c r="BG80" i="7"/>
  <c r="F35" i="7" s="1"/>
  <c r="BB60" i="1" s="1"/>
  <c r="BF80" i="7"/>
  <c r="T80" i="7"/>
  <c r="R80" i="7"/>
  <c r="R79" i="7" s="1"/>
  <c r="P80" i="7"/>
  <c r="P79" i="7" s="1"/>
  <c r="AU60" i="1" s="1"/>
  <c r="J76" i="7"/>
  <c r="F75" i="7"/>
  <c r="F73" i="7"/>
  <c r="E71" i="7"/>
  <c r="J55" i="7"/>
  <c r="F54" i="7"/>
  <c r="F52" i="7"/>
  <c r="E50" i="7"/>
  <c r="J21" i="7"/>
  <c r="E21" i="7"/>
  <c r="J75" i="7"/>
  <c r="J20" i="7"/>
  <c r="J18" i="7"/>
  <c r="E18" i="7"/>
  <c r="F76" i="7"/>
  <c r="J17" i="7"/>
  <c r="J12" i="7"/>
  <c r="J52" i="7"/>
  <c r="E7" i="7"/>
  <c r="E69" i="7"/>
  <c r="J37" i="6"/>
  <c r="J36" i="6"/>
  <c r="AY59" i="1"/>
  <c r="J35" i="6"/>
  <c r="AX59" i="1" s="1"/>
  <c r="BI101" i="6"/>
  <c r="BH101" i="6"/>
  <c r="BG101" i="6"/>
  <c r="BF101" i="6"/>
  <c r="T101" i="6"/>
  <c r="R101" i="6"/>
  <c r="P101" i="6"/>
  <c r="BI99" i="6"/>
  <c r="BH99" i="6"/>
  <c r="BG99" i="6"/>
  <c r="BF99" i="6"/>
  <c r="T99" i="6"/>
  <c r="R99" i="6"/>
  <c r="P99" i="6"/>
  <c r="BI97" i="6"/>
  <c r="BH97" i="6"/>
  <c r="BG97" i="6"/>
  <c r="BF97" i="6"/>
  <c r="T97" i="6"/>
  <c r="R97" i="6"/>
  <c r="P97" i="6"/>
  <c r="BI95" i="6"/>
  <c r="BH95" i="6"/>
  <c r="BG95" i="6"/>
  <c r="BF95" i="6"/>
  <c r="T95" i="6"/>
  <c r="R95" i="6"/>
  <c r="P95" i="6"/>
  <c r="BI93" i="6"/>
  <c r="BH93" i="6"/>
  <c r="BG93" i="6"/>
  <c r="BF93" i="6"/>
  <c r="T93" i="6"/>
  <c r="R93" i="6"/>
  <c r="P93" i="6"/>
  <c r="BI90" i="6"/>
  <c r="BH90" i="6"/>
  <c r="BG90" i="6"/>
  <c r="BF90" i="6"/>
  <c r="T90" i="6"/>
  <c r="R90" i="6"/>
  <c r="P90" i="6"/>
  <c r="BI87" i="6"/>
  <c r="BH87" i="6"/>
  <c r="BG87" i="6"/>
  <c r="BF87" i="6"/>
  <c r="T87" i="6"/>
  <c r="R87" i="6"/>
  <c r="P87" i="6"/>
  <c r="BI85" i="6"/>
  <c r="BH85" i="6"/>
  <c r="BG85" i="6"/>
  <c r="BF85" i="6"/>
  <c r="T85" i="6"/>
  <c r="R85" i="6"/>
  <c r="P85" i="6"/>
  <c r="J79" i="6"/>
  <c r="F78" i="6"/>
  <c r="F76" i="6"/>
  <c r="E74" i="6"/>
  <c r="J55" i="6"/>
  <c r="F54" i="6"/>
  <c r="F52" i="6"/>
  <c r="E50" i="6"/>
  <c r="J21" i="6"/>
  <c r="E21" i="6"/>
  <c r="J54" i="6"/>
  <c r="J20" i="6"/>
  <c r="J18" i="6"/>
  <c r="E18" i="6"/>
  <c r="F55" i="6"/>
  <c r="J17" i="6"/>
  <c r="J12" i="6"/>
  <c r="J76" i="6"/>
  <c r="E7" i="6"/>
  <c r="E72" i="6" s="1"/>
  <c r="J37" i="5"/>
  <c r="J36" i="5"/>
  <c r="AY58" i="1"/>
  <c r="J35" i="5"/>
  <c r="AX58" i="1"/>
  <c r="BI133" i="5"/>
  <c r="BH133" i="5"/>
  <c r="BG133" i="5"/>
  <c r="BF133" i="5"/>
  <c r="T133" i="5"/>
  <c r="R133" i="5"/>
  <c r="P133" i="5"/>
  <c r="BI130" i="5"/>
  <c r="BH130" i="5"/>
  <c r="BG130" i="5"/>
  <c r="BF130" i="5"/>
  <c r="T130" i="5"/>
  <c r="R130" i="5"/>
  <c r="P130" i="5"/>
  <c r="BI124" i="5"/>
  <c r="BH124" i="5"/>
  <c r="BG124" i="5"/>
  <c r="BF124" i="5"/>
  <c r="T124" i="5"/>
  <c r="R124" i="5"/>
  <c r="P124" i="5"/>
  <c r="BI121" i="5"/>
  <c r="BH121" i="5"/>
  <c r="BG121" i="5"/>
  <c r="BF121" i="5"/>
  <c r="T121" i="5"/>
  <c r="R121" i="5"/>
  <c r="P121" i="5"/>
  <c r="BI118" i="5"/>
  <c r="BH118" i="5"/>
  <c r="BG118" i="5"/>
  <c r="BF118" i="5"/>
  <c r="T118" i="5"/>
  <c r="R118" i="5"/>
  <c r="P118" i="5"/>
  <c r="BI116" i="5"/>
  <c r="BH116" i="5"/>
  <c r="BG116" i="5"/>
  <c r="BF116" i="5"/>
  <c r="T116" i="5"/>
  <c r="R116" i="5"/>
  <c r="P116" i="5"/>
  <c r="BI114" i="5"/>
  <c r="BH114" i="5"/>
  <c r="BG114" i="5"/>
  <c r="BF114" i="5"/>
  <c r="T114" i="5"/>
  <c r="R114" i="5"/>
  <c r="P114" i="5"/>
  <c r="BI112" i="5"/>
  <c r="BH112" i="5"/>
  <c r="BG112" i="5"/>
  <c r="BF112" i="5"/>
  <c r="T112" i="5"/>
  <c r="R112" i="5"/>
  <c r="P112" i="5"/>
  <c r="BI110" i="5"/>
  <c r="BH110" i="5"/>
  <c r="BG110" i="5"/>
  <c r="BF110" i="5"/>
  <c r="T110" i="5"/>
  <c r="R110" i="5"/>
  <c r="P110" i="5"/>
  <c r="BI108" i="5"/>
  <c r="BH108" i="5"/>
  <c r="BG108" i="5"/>
  <c r="BF108" i="5"/>
  <c r="T108" i="5"/>
  <c r="R108" i="5"/>
  <c r="P108" i="5"/>
  <c r="BI106" i="5"/>
  <c r="BH106" i="5"/>
  <c r="BG106" i="5"/>
  <c r="BF106" i="5"/>
  <c r="T106" i="5"/>
  <c r="R106" i="5"/>
  <c r="P106" i="5"/>
  <c r="BI104" i="5"/>
  <c r="BH104" i="5"/>
  <c r="BG104" i="5"/>
  <c r="BF104" i="5"/>
  <c r="T104" i="5"/>
  <c r="R104" i="5"/>
  <c r="P104" i="5"/>
  <c r="BI99" i="5"/>
  <c r="BH99" i="5"/>
  <c r="BG99" i="5"/>
  <c r="BF99" i="5"/>
  <c r="T99" i="5"/>
  <c r="R99" i="5"/>
  <c r="P99" i="5"/>
  <c r="BI95" i="5"/>
  <c r="BH95" i="5"/>
  <c r="BG95" i="5"/>
  <c r="BF95" i="5"/>
  <c r="T95" i="5"/>
  <c r="R95" i="5"/>
  <c r="P95" i="5"/>
  <c r="BI91" i="5"/>
  <c r="BH91" i="5"/>
  <c r="BG91" i="5"/>
  <c r="BF91" i="5"/>
  <c r="T91" i="5"/>
  <c r="R91" i="5"/>
  <c r="P91" i="5"/>
  <c r="BI89" i="5"/>
  <c r="BH89" i="5"/>
  <c r="BG89" i="5"/>
  <c r="BF89" i="5"/>
  <c r="T89" i="5"/>
  <c r="R89" i="5"/>
  <c r="P89" i="5"/>
  <c r="BI87" i="5"/>
  <c r="BH87" i="5"/>
  <c r="BG87" i="5"/>
  <c r="BF87" i="5"/>
  <c r="T87" i="5"/>
  <c r="R87" i="5"/>
  <c r="P87" i="5"/>
  <c r="BI85" i="5"/>
  <c r="BH85" i="5"/>
  <c r="BG85" i="5"/>
  <c r="BF85" i="5"/>
  <c r="T85" i="5"/>
  <c r="R85" i="5"/>
  <c r="P85" i="5"/>
  <c r="J79" i="5"/>
  <c r="F78" i="5"/>
  <c r="F76" i="5"/>
  <c r="E74" i="5"/>
  <c r="J55" i="5"/>
  <c r="F54" i="5"/>
  <c r="F52" i="5"/>
  <c r="E50" i="5"/>
  <c r="J21" i="5"/>
  <c r="E21" i="5"/>
  <c r="J78" i="5"/>
  <c r="J20" i="5"/>
  <c r="J18" i="5"/>
  <c r="E18" i="5"/>
  <c r="F55" i="5"/>
  <c r="J17" i="5"/>
  <c r="J12" i="5"/>
  <c r="J76" i="5"/>
  <c r="E7" i="5"/>
  <c r="E72" i="5"/>
  <c r="J37" i="4"/>
  <c r="J36" i="4"/>
  <c r="AY57" i="1"/>
  <c r="J35" i="4"/>
  <c r="AX57" i="1" s="1"/>
  <c r="BI133" i="4"/>
  <c r="BH133" i="4"/>
  <c r="BG133" i="4"/>
  <c r="BF133" i="4"/>
  <c r="T133" i="4"/>
  <c r="R133" i="4"/>
  <c r="P133" i="4"/>
  <c r="BI130" i="4"/>
  <c r="BH130" i="4"/>
  <c r="BG130" i="4"/>
  <c r="BF130" i="4"/>
  <c r="T130" i="4"/>
  <c r="R130" i="4"/>
  <c r="P130" i="4"/>
  <c r="BI124" i="4"/>
  <c r="BH124" i="4"/>
  <c r="BG124" i="4"/>
  <c r="BF124" i="4"/>
  <c r="T124" i="4"/>
  <c r="R124" i="4"/>
  <c r="P124" i="4"/>
  <c r="BI121" i="4"/>
  <c r="BH121" i="4"/>
  <c r="BG121" i="4"/>
  <c r="BF121" i="4"/>
  <c r="T121" i="4"/>
  <c r="R121" i="4"/>
  <c r="P121" i="4"/>
  <c r="BI118" i="4"/>
  <c r="BH118" i="4"/>
  <c r="BG118" i="4"/>
  <c r="BF118" i="4"/>
  <c r="T118" i="4"/>
  <c r="R118" i="4"/>
  <c r="P118" i="4"/>
  <c r="BI116" i="4"/>
  <c r="BH116" i="4"/>
  <c r="BG116" i="4"/>
  <c r="BF116" i="4"/>
  <c r="T116" i="4"/>
  <c r="R116" i="4"/>
  <c r="P116" i="4"/>
  <c r="BI114" i="4"/>
  <c r="BH114" i="4"/>
  <c r="BG114" i="4"/>
  <c r="BF114" i="4"/>
  <c r="T114" i="4"/>
  <c r="R114" i="4"/>
  <c r="P114" i="4"/>
  <c r="BI112" i="4"/>
  <c r="BH112" i="4"/>
  <c r="BG112" i="4"/>
  <c r="BF112" i="4"/>
  <c r="T112" i="4"/>
  <c r="R112" i="4"/>
  <c r="P112" i="4"/>
  <c r="BI110" i="4"/>
  <c r="BH110" i="4"/>
  <c r="BG110" i="4"/>
  <c r="BF110" i="4"/>
  <c r="T110" i="4"/>
  <c r="R110" i="4"/>
  <c r="P110" i="4"/>
  <c r="BI108" i="4"/>
  <c r="BH108" i="4"/>
  <c r="BG108" i="4"/>
  <c r="BF108" i="4"/>
  <c r="T108" i="4"/>
  <c r="R108" i="4"/>
  <c r="P108" i="4"/>
  <c r="BI106" i="4"/>
  <c r="BH106" i="4"/>
  <c r="BG106" i="4"/>
  <c r="BF106" i="4"/>
  <c r="T106" i="4"/>
  <c r="R106" i="4"/>
  <c r="P106" i="4"/>
  <c r="BI104" i="4"/>
  <c r="BH104" i="4"/>
  <c r="BG104" i="4"/>
  <c r="BF104" i="4"/>
  <c r="T104" i="4"/>
  <c r="R104" i="4"/>
  <c r="P104" i="4"/>
  <c r="BI99" i="4"/>
  <c r="BH99" i="4"/>
  <c r="BG99" i="4"/>
  <c r="BF99" i="4"/>
  <c r="T99" i="4"/>
  <c r="R99" i="4"/>
  <c r="P99" i="4"/>
  <c r="BI95" i="4"/>
  <c r="BH95" i="4"/>
  <c r="BG95" i="4"/>
  <c r="BF95" i="4"/>
  <c r="T95" i="4"/>
  <c r="R95" i="4"/>
  <c r="P95" i="4"/>
  <c r="BI91" i="4"/>
  <c r="BH91" i="4"/>
  <c r="BG91" i="4"/>
  <c r="BF91" i="4"/>
  <c r="T91" i="4"/>
  <c r="R91" i="4"/>
  <c r="P91" i="4"/>
  <c r="BI89" i="4"/>
  <c r="BH89" i="4"/>
  <c r="BG89" i="4"/>
  <c r="BF89" i="4"/>
  <c r="T89" i="4"/>
  <c r="R89" i="4"/>
  <c r="P89" i="4"/>
  <c r="BI87" i="4"/>
  <c r="BH87" i="4"/>
  <c r="BG87" i="4"/>
  <c r="BF87" i="4"/>
  <c r="T87" i="4"/>
  <c r="R87" i="4"/>
  <c r="P87" i="4"/>
  <c r="BI85" i="4"/>
  <c r="BH85" i="4"/>
  <c r="BG85" i="4"/>
  <c r="BF85" i="4"/>
  <c r="T85" i="4"/>
  <c r="R85" i="4"/>
  <c r="P85" i="4"/>
  <c r="J79" i="4"/>
  <c r="F78" i="4"/>
  <c r="F76" i="4"/>
  <c r="E74" i="4"/>
  <c r="J55" i="4"/>
  <c r="F54" i="4"/>
  <c r="F52" i="4"/>
  <c r="E50" i="4"/>
  <c r="J21" i="4"/>
  <c r="E21" i="4"/>
  <c r="J54" i="4"/>
  <c r="J20" i="4"/>
  <c r="J18" i="4"/>
  <c r="E18" i="4"/>
  <c r="F55" i="4" s="1"/>
  <c r="J17" i="4"/>
  <c r="J12" i="4"/>
  <c r="J76" i="4" s="1"/>
  <c r="E7" i="4"/>
  <c r="E48" i="4" s="1"/>
  <c r="J37" i="3"/>
  <c r="J36" i="3"/>
  <c r="AY56" i="1" s="1"/>
  <c r="J35" i="3"/>
  <c r="AX56" i="1"/>
  <c r="BI112" i="3"/>
  <c r="BH112" i="3"/>
  <c r="BG112" i="3"/>
  <c r="BF112" i="3"/>
  <c r="T112" i="3"/>
  <c r="R112" i="3"/>
  <c r="P112" i="3"/>
  <c r="BI109" i="3"/>
  <c r="BH109" i="3"/>
  <c r="BG109" i="3"/>
  <c r="BF109" i="3"/>
  <c r="T109" i="3"/>
  <c r="R109" i="3"/>
  <c r="P109" i="3"/>
  <c r="BI106" i="3"/>
  <c r="BH106" i="3"/>
  <c r="BG106" i="3"/>
  <c r="BF106" i="3"/>
  <c r="T106" i="3"/>
  <c r="R106" i="3"/>
  <c r="P106" i="3"/>
  <c r="BI104" i="3"/>
  <c r="BH104" i="3"/>
  <c r="BG104" i="3"/>
  <c r="BF104" i="3"/>
  <c r="T104" i="3"/>
  <c r="R104" i="3"/>
  <c r="P104" i="3"/>
  <c r="BI102" i="3"/>
  <c r="BH102" i="3"/>
  <c r="BG102" i="3"/>
  <c r="BF102" i="3"/>
  <c r="T102" i="3"/>
  <c r="R102" i="3"/>
  <c r="P102" i="3"/>
  <c r="BI100" i="3"/>
  <c r="BH100" i="3"/>
  <c r="BG100" i="3"/>
  <c r="BF100" i="3"/>
  <c r="T100" i="3"/>
  <c r="R100" i="3"/>
  <c r="P100" i="3"/>
  <c r="BI98" i="3"/>
  <c r="BH98" i="3"/>
  <c r="BG98" i="3"/>
  <c r="BF98" i="3"/>
  <c r="T98" i="3"/>
  <c r="R98" i="3"/>
  <c r="P98" i="3"/>
  <c r="BI93" i="3"/>
  <c r="BH93" i="3"/>
  <c r="BG93" i="3"/>
  <c r="BF93" i="3"/>
  <c r="T93" i="3"/>
  <c r="R93" i="3"/>
  <c r="P93" i="3"/>
  <c r="BI89" i="3"/>
  <c r="BH89" i="3"/>
  <c r="BG89" i="3"/>
  <c r="BF89" i="3"/>
  <c r="J34" i="3" s="1"/>
  <c r="T89" i="3"/>
  <c r="R89" i="3"/>
  <c r="P89" i="3"/>
  <c r="BI87" i="3"/>
  <c r="BH87" i="3"/>
  <c r="BG87" i="3"/>
  <c r="BF87" i="3"/>
  <c r="T87" i="3"/>
  <c r="R87" i="3"/>
  <c r="P87" i="3"/>
  <c r="BI85" i="3"/>
  <c r="BH85" i="3"/>
  <c r="BG85" i="3"/>
  <c r="BF85" i="3"/>
  <c r="T85" i="3"/>
  <c r="R85" i="3"/>
  <c r="P85" i="3"/>
  <c r="J79" i="3"/>
  <c r="F78" i="3"/>
  <c r="F76" i="3"/>
  <c r="E74" i="3"/>
  <c r="J55" i="3"/>
  <c r="F54" i="3"/>
  <c r="F52" i="3"/>
  <c r="E50" i="3"/>
  <c r="J21" i="3"/>
  <c r="E21" i="3"/>
  <c r="J78" i="3"/>
  <c r="J20" i="3"/>
  <c r="J18" i="3"/>
  <c r="E18" i="3"/>
  <c r="F79" i="3"/>
  <c r="J17" i="3"/>
  <c r="J12" i="3"/>
  <c r="J76" i="3"/>
  <c r="E7" i="3"/>
  <c r="E48" i="3" s="1"/>
  <c r="J37" i="2"/>
  <c r="J36" i="2"/>
  <c r="AY55" i="1"/>
  <c r="J35" i="2"/>
  <c r="AX55" i="1"/>
  <c r="BI203" i="2"/>
  <c r="BH203" i="2"/>
  <c r="BG203" i="2"/>
  <c r="BF203" i="2"/>
  <c r="T203" i="2"/>
  <c r="R203" i="2"/>
  <c r="P203" i="2"/>
  <c r="BI199" i="2"/>
  <c r="BH199" i="2"/>
  <c r="BG199" i="2"/>
  <c r="BF199" i="2"/>
  <c r="T199" i="2"/>
  <c r="R199" i="2"/>
  <c r="P199" i="2"/>
  <c r="BI197" i="2"/>
  <c r="BH197" i="2"/>
  <c r="BG197" i="2"/>
  <c r="BF197" i="2"/>
  <c r="T197" i="2"/>
  <c r="R197" i="2"/>
  <c r="P197" i="2"/>
  <c r="BI195" i="2"/>
  <c r="BH195" i="2"/>
  <c r="BG195" i="2"/>
  <c r="BF195" i="2"/>
  <c r="T195" i="2"/>
  <c r="R195" i="2"/>
  <c r="P195" i="2"/>
  <c r="BI190" i="2"/>
  <c r="BH190" i="2"/>
  <c r="BG190" i="2"/>
  <c r="BF190" i="2"/>
  <c r="T190" i="2"/>
  <c r="R190" i="2"/>
  <c r="P190" i="2"/>
  <c r="BI186" i="2"/>
  <c r="BH186" i="2"/>
  <c r="BG186" i="2"/>
  <c r="BF186" i="2"/>
  <c r="T186" i="2"/>
  <c r="R186" i="2"/>
  <c r="P186" i="2"/>
  <c r="BI184" i="2"/>
  <c r="BH184" i="2"/>
  <c r="BG184" i="2"/>
  <c r="BF184" i="2"/>
  <c r="T184" i="2"/>
  <c r="R184" i="2"/>
  <c r="P184" i="2"/>
  <c r="BI182" i="2"/>
  <c r="BH182" i="2"/>
  <c r="BG182" i="2"/>
  <c r="BF182" i="2"/>
  <c r="T182" i="2"/>
  <c r="R182" i="2"/>
  <c r="P182" i="2"/>
  <c r="BI180" i="2"/>
  <c r="BH180" i="2"/>
  <c r="BG180" i="2"/>
  <c r="BF180" i="2"/>
  <c r="T180" i="2"/>
  <c r="R180" i="2"/>
  <c r="P180" i="2"/>
  <c r="BI178" i="2"/>
  <c r="BH178" i="2"/>
  <c r="BG178" i="2"/>
  <c r="BF178" i="2"/>
  <c r="T178" i="2"/>
  <c r="R178" i="2"/>
  <c r="P178" i="2"/>
  <c r="BI176" i="2"/>
  <c r="BH176" i="2"/>
  <c r="BG176" i="2"/>
  <c r="BF176" i="2"/>
  <c r="T176" i="2"/>
  <c r="R176" i="2"/>
  <c r="P176" i="2"/>
  <c r="BI174" i="2"/>
  <c r="BH174" i="2"/>
  <c r="BG174" i="2"/>
  <c r="BF174" i="2"/>
  <c r="T174" i="2"/>
  <c r="R174" i="2"/>
  <c r="P174" i="2"/>
  <c r="BI172" i="2"/>
  <c r="BH172" i="2"/>
  <c r="BG172" i="2"/>
  <c r="BF172" i="2"/>
  <c r="T172" i="2"/>
  <c r="R172" i="2"/>
  <c r="P172" i="2"/>
  <c r="BI170" i="2"/>
  <c r="BH170" i="2"/>
  <c r="BG170" i="2"/>
  <c r="BF170" i="2"/>
  <c r="T170" i="2"/>
  <c r="R170" i="2"/>
  <c r="P170" i="2"/>
  <c r="BI166" i="2"/>
  <c r="BH166" i="2"/>
  <c r="BG166" i="2"/>
  <c r="BF166" i="2"/>
  <c r="T166" i="2"/>
  <c r="R166" i="2"/>
  <c r="P166" i="2"/>
  <c r="BI163" i="2"/>
  <c r="BH163" i="2"/>
  <c r="BG163" i="2"/>
  <c r="BF163" i="2"/>
  <c r="T163" i="2"/>
  <c r="R163" i="2"/>
  <c r="P163" i="2"/>
  <c r="BI160" i="2"/>
  <c r="BH160" i="2"/>
  <c r="BG160" i="2"/>
  <c r="BF160" i="2"/>
  <c r="T160" i="2"/>
  <c r="R160" i="2"/>
  <c r="P160" i="2"/>
  <c r="BI157" i="2"/>
  <c r="BH157" i="2"/>
  <c r="BG157" i="2"/>
  <c r="BF157" i="2"/>
  <c r="T157" i="2"/>
  <c r="R157" i="2"/>
  <c r="P157" i="2"/>
  <c r="BI154" i="2"/>
  <c r="BH154" i="2"/>
  <c r="BG154" i="2"/>
  <c r="BF154" i="2"/>
  <c r="T154" i="2"/>
  <c r="R154" i="2"/>
  <c r="P154" i="2"/>
  <c r="BI152" i="2"/>
  <c r="BH152" i="2"/>
  <c r="BG152" i="2"/>
  <c r="BF152" i="2"/>
  <c r="T152" i="2"/>
  <c r="R152" i="2"/>
  <c r="P152" i="2"/>
  <c r="BI144" i="2"/>
  <c r="BH144" i="2"/>
  <c r="BG144" i="2"/>
  <c r="BF144" i="2"/>
  <c r="T144" i="2"/>
  <c r="R144" i="2"/>
  <c r="P144" i="2"/>
  <c r="BI134" i="2"/>
  <c r="BH134" i="2"/>
  <c r="BG134" i="2"/>
  <c r="BF134" i="2"/>
  <c r="T134" i="2"/>
  <c r="R134" i="2"/>
  <c r="P134" i="2"/>
  <c r="BI129" i="2"/>
  <c r="BH129" i="2"/>
  <c r="BG129" i="2"/>
  <c r="BF129" i="2"/>
  <c r="T129" i="2"/>
  <c r="R129" i="2"/>
  <c r="P129" i="2"/>
  <c r="BI127" i="2"/>
  <c r="BH127" i="2"/>
  <c r="BG127" i="2"/>
  <c r="BF127" i="2"/>
  <c r="T127" i="2"/>
  <c r="R127" i="2"/>
  <c r="P127" i="2"/>
  <c r="BI125" i="2"/>
  <c r="BH125" i="2"/>
  <c r="BG125" i="2"/>
  <c r="BF125" i="2"/>
  <c r="T125" i="2"/>
  <c r="R125" i="2"/>
  <c r="P125" i="2"/>
  <c r="BI123" i="2"/>
  <c r="BH123" i="2"/>
  <c r="BG123" i="2"/>
  <c r="BF123" i="2"/>
  <c r="T123" i="2"/>
  <c r="R123" i="2"/>
  <c r="P123" i="2"/>
  <c r="BI121" i="2"/>
  <c r="BH121" i="2"/>
  <c r="BG121" i="2"/>
  <c r="BF121" i="2"/>
  <c r="T121" i="2"/>
  <c r="R121" i="2"/>
  <c r="P121" i="2"/>
  <c r="BI119" i="2"/>
  <c r="BH119" i="2"/>
  <c r="BG119" i="2"/>
  <c r="BF119" i="2"/>
  <c r="T119" i="2"/>
  <c r="R119" i="2"/>
  <c r="P119" i="2"/>
  <c r="BI115" i="2"/>
  <c r="BH115" i="2"/>
  <c r="BG115" i="2"/>
  <c r="BF115" i="2"/>
  <c r="T115" i="2"/>
  <c r="R115" i="2"/>
  <c r="P115" i="2"/>
  <c r="BI113" i="2"/>
  <c r="BH113" i="2"/>
  <c r="BG113" i="2"/>
  <c r="BF113" i="2"/>
  <c r="T113" i="2"/>
  <c r="R113" i="2"/>
  <c r="P113" i="2"/>
  <c r="BI111" i="2"/>
  <c r="BH111" i="2"/>
  <c r="BG111" i="2"/>
  <c r="BF111" i="2"/>
  <c r="T111" i="2"/>
  <c r="R111" i="2"/>
  <c r="P111" i="2"/>
  <c r="BI107" i="2"/>
  <c r="BH107" i="2"/>
  <c r="BG107" i="2"/>
  <c r="BF107" i="2"/>
  <c r="T107" i="2"/>
  <c r="R107" i="2"/>
  <c r="P107" i="2"/>
  <c r="BI103" i="2"/>
  <c r="BH103" i="2"/>
  <c r="BG103" i="2"/>
  <c r="BF103" i="2"/>
  <c r="T103" i="2"/>
  <c r="R103" i="2"/>
  <c r="P103" i="2"/>
  <c r="BI99" i="2"/>
  <c r="BH99" i="2"/>
  <c r="BG99" i="2"/>
  <c r="BF99" i="2"/>
  <c r="T99" i="2"/>
  <c r="R99" i="2"/>
  <c r="P99" i="2"/>
  <c r="BI97" i="2"/>
  <c r="BH97" i="2"/>
  <c r="BG97" i="2"/>
  <c r="BF97" i="2"/>
  <c r="J34" i="2" s="1"/>
  <c r="T97" i="2"/>
  <c r="R97" i="2"/>
  <c r="P97" i="2"/>
  <c r="BI95" i="2"/>
  <c r="BH95" i="2"/>
  <c r="BG95" i="2"/>
  <c r="BF95" i="2"/>
  <c r="T95" i="2"/>
  <c r="R95" i="2"/>
  <c r="P95" i="2"/>
  <c r="BI93" i="2"/>
  <c r="BH93" i="2"/>
  <c r="BG93" i="2"/>
  <c r="BF93" i="2"/>
  <c r="T93" i="2"/>
  <c r="R93" i="2"/>
  <c r="P93" i="2"/>
  <c r="BI85" i="2"/>
  <c r="BH85" i="2"/>
  <c r="BG85" i="2"/>
  <c r="BF85" i="2"/>
  <c r="T85" i="2"/>
  <c r="R85" i="2"/>
  <c r="P85" i="2"/>
  <c r="J79" i="2"/>
  <c r="F78" i="2"/>
  <c r="F76" i="2"/>
  <c r="E74" i="2"/>
  <c r="J55" i="2"/>
  <c r="F54" i="2"/>
  <c r="F52" i="2"/>
  <c r="E50" i="2"/>
  <c r="J21" i="2"/>
  <c r="E21" i="2"/>
  <c r="J78" i="2" s="1"/>
  <c r="J20" i="2"/>
  <c r="J18" i="2"/>
  <c r="E18" i="2"/>
  <c r="F79" i="2"/>
  <c r="J17" i="2"/>
  <c r="J12" i="2"/>
  <c r="J76" i="2" s="1"/>
  <c r="E7" i="2"/>
  <c r="E48" i="2"/>
  <c r="L50" i="1"/>
  <c r="AM50" i="1"/>
  <c r="AM49" i="1"/>
  <c r="L49" i="1"/>
  <c r="AM47" i="1"/>
  <c r="L47" i="1"/>
  <c r="L45" i="1"/>
  <c r="L44" i="1"/>
  <c r="BK203" i="2"/>
  <c r="BK172" i="2"/>
  <c r="BK112" i="4"/>
  <c r="J89" i="8"/>
  <c r="BK107" i="2"/>
  <c r="BK174" i="2"/>
  <c r="J89" i="4"/>
  <c r="J85" i="4"/>
  <c r="BK97" i="6"/>
  <c r="BK176" i="2"/>
  <c r="J113" i="2"/>
  <c r="J99" i="5"/>
  <c r="BK157" i="2"/>
  <c r="J93" i="2"/>
  <c r="J176" i="2"/>
  <c r="BK97" i="2"/>
  <c r="BK95" i="4"/>
  <c r="J166" i="2"/>
  <c r="BK152" i="2"/>
  <c r="BK87" i="4"/>
  <c r="BK88" i="8"/>
  <c r="J144" i="2"/>
  <c r="J102" i="3"/>
  <c r="J106" i="4"/>
  <c r="J87" i="6"/>
  <c r="J157" i="2"/>
  <c r="J116" i="4"/>
  <c r="BK108" i="5"/>
  <c r="J178" i="2"/>
  <c r="J125" i="2"/>
  <c r="J98" i="3"/>
  <c r="J99" i="4"/>
  <c r="BK110" i="4"/>
  <c r="J97" i="6"/>
  <c r="BK123" i="2"/>
  <c r="BK112" i="3"/>
  <c r="J108" i="5"/>
  <c r="BK129" i="2"/>
  <c r="J180" i="2"/>
  <c r="BK186" i="2"/>
  <c r="BK119" i="2"/>
  <c r="BK106" i="3"/>
  <c r="BK118" i="4"/>
  <c r="J114" i="5"/>
  <c r="BK85" i="6"/>
  <c r="BK127" i="2"/>
  <c r="BK195" i="2"/>
  <c r="BK104" i="3"/>
  <c r="BK85" i="5"/>
  <c r="J129" i="2"/>
  <c r="J160" i="2"/>
  <c r="BK98" i="3"/>
  <c r="J93" i="6"/>
  <c r="BK121" i="2"/>
  <c r="BK124" i="4"/>
  <c r="J91" i="4"/>
  <c r="BK121" i="5"/>
  <c r="F37" i="7"/>
  <c r="BD60" i="1" s="1"/>
  <c r="BK101" i="6"/>
  <c r="BK91" i="8"/>
  <c r="BK144" i="2"/>
  <c r="BK102" i="3"/>
  <c r="BK91" i="4"/>
  <c r="BK163" i="2"/>
  <c r="BK178" i="2"/>
  <c r="J85" i="2"/>
  <c r="J112" i="4"/>
  <c r="BK104" i="5"/>
  <c r="BK87" i="6"/>
  <c r="BK197" i="2"/>
  <c r="J100" i="3"/>
  <c r="BK93" i="3"/>
  <c r="J133" i="5"/>
  <c r="J95" i="6"/>
  <c r="J91" i="8"/>
  <c r="BK85" i="2"/>
  <c r="J115" i="2"/>
  <c r="BK104" i="4"/>
  <c r="BK106" i="5"/>
  <c r="BK103" i="2"/>
  <c r="J95" i="2"/>
  <c r="BK116" i="4"/>
  <c r="J84" i="8"/>
  <c r="BK95" i="2"/>
  <c r="BK100" i="3"/>
  <c r="J124" i="4"/>
  <c r="J89" i="5"/>
  <c r="J85" i="6"/>
  <c r="J203" i="2"/>
  <c r="BK130" i="4"/>
  <c r="J104" i="4"/>
  <c r="J85" i="5"/>
  <c r="BK82" i="8"/>
  <c r="BK166" i="2"/>
  <c r="J89" i="3"/>
  <c r="J85" i="7"/>
  <c r="BK125" i="2"/>
  <c r="J123" i="2"/>
  <c r="J104" i="3"/>
  <c r="BK133" i="4"/>
  <c r="J121" i="5"/>
  <c r="BK91" i="5"/>
  <c r="BK85" i="7"/>
  <c r="J163" i="2"/>
  <c r="BK95" i="6"/>
  <c r="J121" i="2"/>
  <c r="J199" i="2"/>
  <c r="J127" i="2"/>
  <c r="BK93" i="2"/>
  <c r="J116" i="5"/>
  <c r="J110" i="5"/>
  <c r="BK84" i="8"/>
  <c r="J186" i="2"/>
  <c r="BK180" i="2"/>
  <c r="J87" i="3"/>
  <c r="BK90" i="6"/>
  <c r="BK199" i="2"/>
  <c r="BK89" i="3"/>
  <c r="BK99" i="6"/>
  <c r="J97" i="2"/>
  <c r="BK99" i="2"/>
  <c r="J108" i="4"/>
  <c r="J95" i="5"/>
  <c r="BK86" i="8"/>
  <c r="J112" i="3"/>
  <c r="BK108" i="4"/>
  <c r="BK124" i="5"/>
  <c r="BK93" i="6"/>
  <c r="BK93" i="8"/>
  <c r="BK115" i="2"/>
  <c r="BK109" i="3"/>
  <c r="BK130" i="5"/>
  <c r="J107" i="2"/>
  <c r="BK170" i="2"/>
  <c r="BK87" i="3"/>
  <c r="BK89" i="4"/>
  <c r="BK133" i="5"/>
  <c r="J111" i="2"/>
  <c r="J103" i="2"/>
  <c r="J182" i="2"/>
  <c r="J87" i="4"/>
  <c r="BK118" i="5"/>
  <c r="J34" i="7"/>
  <c r="AW60" i="1" s="1"/>
  <c r="J95" i="4"/>
  <c r="J80" i="7"/>
  <c r="BK182" i="2"/>
  <c r="BK112" i="5"/>
  <c r="J99" i="2"/>
  <c r="AS54" i="1"/>
  <c r="BK87" i="5"/>
  <c r="J134" i="2"/>
  <c r="J110" i="4"/>
  <c r="J133" i="4"/>
  <c r="BK114" i="5"/>
  <c r="BK89" i="5"/>
  <c r="J86" i="8"/>
  <c r="J172" i="2"/>
  <c r="J104" i="5"/>
  <c r="J190" i="2"/>
  <c r="J85" i="3"/>
  <c r="BK110" i="5"/>
  <c r="J82" i="8"/>
  <c r="J101" i="6"/>
  <c r="J152" i="2"/>
  <c r="J106" i="3"/>
  <c r="J87" i="5"/>
  <c r="BK160" i="2"/>
  <c r="BK134" i="2"/>
  <c r="J118" i="5"/>
  <c r="J119" i="2"/>
  <c r="J118" i="4"/>
  <c r="J184" i="2"/>
  <c r="J114" i="4"/>
  <c r="J90" i="6"/>
  <c r="BK85" i="4"/>
  <c r="J91" i="5"/>
  <c r="J88" i="8"/>
  <c r="BK190" i="2"/>
  <c r="BK99" i="4"/>
  <c r="J99" i="6"/>
  <c r="J197" i="2"/>
  <c r="BK111" i="2"/>
  <c r="BK106" i="4"/>
  <c r="BK121" i="4"/>
  <c r="BK99" i="5"/>
  <c r="J170" i="2"/>
  <c r="J174" i="2"/>
  <c r="F37" i="3"/>
  <c r="BD56" i="1" s="1"/>
  <c r="BK95" i="5"/>
  <c r="BK113" i="2"/>
  <c r="BK184" i="2"/>
  <c r="J130" i="4"/>
  <c r="J93" i="8"/>
  <c r="J195" i="2"/>
  <c r="J109" i="3"/>
  <c r="J112" i="5"/>
  <c r="J154" i="2"/>
  <c r="BK154" i="2"/>
  <c r="J93" i="3"/>
  <c r="BK114" i="4"/>
  <c r="J124" i="5"/>
  <c r="J106" i="5"/>
  <c r="BK89" i="8"/>
  <c r="BK85" i="3"/>
  <c r="J121" i="4"/>
  <c r="J130" i="5"/>
  <c r="BK116" i="5"/>
  <c r="BK80" i="7"/>
  <c r="F36" i="7" l="1"/>
  <c r="BC60" i="1" s="1"/>
  <c r="R84" i="2"/>
  <c r="R83" i="2" s="1"/>
  <c r="P108" i="3"/>
  <c r="BK84" i="4"/>
  <c r="BK83" i="4"/>
  <c r="BK82" i="4" s="1"/>
  <c r="J82" i="4" s="1"/>
  <c r="J59" i="4" s="1"/>
  <c r="R84" i="5"/>
  <c r="R83" i="5" s="1"/>
  <c r="P84" i="2"/>
  <c r="P83" i="2" s="1"/>
  <c r="R84" i="4"/>
  <c r="R83" i="4"/>
  <c r="T120" i="5"/>
  <c r="T84" i="6"/>
  <c r="T83" i="6"/>
  <c r="T84" i="2"/>
  <c r="T83" i="2" s="1"/>
  <c r="T84" i="3"/>
  <c r="T83" i="3"/>
  <c r="T120" i="4"/>
  <c r="T84" i="5"/>
  <c r="T83" i="5"/>
  <c r="T82" i="5"/>
  <c r="R92" i="6"/>
  <c r="BK169" i="2"/>
  <c r="J169" i="2" s="1"/>
  <c r="J62" i="2" s="1"/>
  <c r="BK84" i="3"/>
  <c r="J84" i="3" s="1"/>
  <c r="J61" i="3" s="1"/>
  <c r="T108" i="3"/>
  <c r="BK120" i="4"/>
  <c r="J120" i="4" s="1"/>
  <c r="J62" i="4" s="1"/>
  <c r="R120" i="5"/>
  <c r="P92" i="6"/>
  <c r="R169" i="2"/>
  <c r="BK108" i="3"/>
  <c r="J108" i="3"/>
  <c r="J62" i="3" s="1"/>
  <c r="R120" i="4"/>
  <c r="P120" i="5"/>
  <c r="BK92" i="6"/>
  <c r="J92" i="6"/>
  <c r="J62" i="6" s="1"/>
  <c r="BK84" i="2"/>
  <c r="BK83" i="2" s="1"/>
  <c r="BK82" i="2" s="1"/>
  <c r="J82" i="2" s="1"/>
  <c r="J59" i="2" s="1"/>
  <c r="J84" i="2"/>
  <c r="J61" i="2" s="1"/>
  <c r="P84" i="4"/>
  <c r="P83" i="4" s="1"/>
  <c r="BK84" i="5"/>
  <c r="BK83" i="5"/>
  <c r="BK84" i="6"/>
  <c r="J84" i="6"/>
  <c r="J61" i="6"/>
  <c r="P81" i="8"/>
  <c r="P80" i="8" s="1"/>
  <c r="AU61" i="1" s="1"/>
  <c r="T169" i="2"/>
  <c r="P84" i="3"/>
  <c r="P83" i="3" s="1"/>
  <c r="P82" i="3" s="1"/>
  <c r="AU56" i="1" s="1"/>
  <c r="R108" i="3"/>
  <c r="T84" i="4"/>
  <c r="T83" i="4" s="1"/>
  <c r="T82" i="4" s="1"/>
  <c r="BK120" i="5"/>
  <c r="J120" i="5" s="1"/>
  <c r="J62" i="5" s="1"/>
  <c r="R84" i="6"/>
  <c r="R83" i="6" s="1"/>
  <c r="R82" i="6" s="1"/>
  <c r="T92" i="6"/>
  <c r="BK81" i="8"/>
  <c r="J81" i="8"/>
  <c r="J60" i="8" s="1"/>
  <c r="R81" i="8"/>
  <c r="R80" i="8"/>
  <c r="P169" i="2"/>
  <c r="R84" i="3"/>
  <c r="R83" i="3" s="1"/>
  <c r="R82" i="3" s="1"/>
  <c r="P120" i="4"/>
  <c r="P84" i="5"/>
  <c r="P83" i="5"/>
  <c r="P82" i="5"/>
  <c r="AU58" i="1" s="1"/>
  <c r="P84" i="6"/>
  <c r="P83" i="6" s="1"/>
  <c r="P82" i="6" s="1"/>
  <c r="AU59" i="1" s="1"/>
  <c r="T81" i="8"/>
  <c r="T80" i="8"/>
  <c r="BK79" i="7"/>
  <c r="J79" i="7" s="1"/>
  <c r="J54" i="8"/>
  <c r="BE86" i="8"/>
  <c r="BE93" i="8"/>
  <c r="J52" i="8"/>
  <c r="BE84" i="8"/>
  <c r="E70" i="8"/>
  <c r="BE88" i="8"/>
  <c r="F77" i="8"/>
  <c r="BE82" i="8"/>
  <c r="BE89" i="8"/>
  <c r="BE91" i="8"/>
  <c r="E48" i="7"/>
  <c r="J54" i="7"/>
  <c r="F55" i="7"/>
  <c r="BE80" i="7"/>
  <c r="J73" i="7"/>
  <c r="BE85" i="7"/>
  <c r="F79" i="6"/>
  <c r="J83" i="5"/>
  <c r="J60" i="5" s="1"/>
  <c r="E48" i="6"/>
  <c r="J84" i="5"/>
  <c r="J61" i="5" s="1"/>
  <c r="J78" i="6"/>
  <c r="BE85" i="6"/>
  <c r="BE87" i="6"/>
  <c r="BE93" i="6"/>
  <c r="BE97" i="6"/>
  <c r="BE99" i="6"/>
  <c r="BE101" i="6"/>
  <c r="J52" i="6"/>
  <c r="BE90" i="6"/>
  <c r="BE95" i="6"/>
  <c r="E48" i="5"/>
  <c r="J52" i="5"/>
  <c r="BE99" i="5"/>
  <c r="J54" i="5"/>
  <c r="F79" i="5"/>
  <c r="BE85" i="5"/>
  <c r="BE87" i="5"/>
  <c r="BE104" i="5"/>
  <c r="J84" i="4"/>
  <c r="J61" i="4"/>
  <c r="BE112" i="5"/>
  <c r="BE91" i="5"/>
  <c r="BE95" i="5"/>
  <c r="BE110" i="5"/>
  <c r="BE116" i="5"/>
  <c r="BE114" i="5"/>
  <c r="BE118" i="5"/>
  <c r="BE124" i="5"/>
  <c r="BE89" i="5"/>
  <c r="BE106" i="5"/>
  <c r="BE108" i="5"/>
  <c r="BE121" i="5"/>
  <c r="BE130" i="5"/>
  <c r="BE133" i="5"/>
  <c r="BE95" i="4"/>
  <c r="BE104" i="4"/>
  <c r="BE108" i="4"/>
  <c r="BE114" i="4"/>
  <c r="BE124" i="4"/>
  <c r="F79" i="4"/>
  <c r="BE85" i="4"/>
  <c r="BE106" i="4"/>
  <c r="BE110" i="4"/>
  <c r="BE112" i="4"/>
  <c r="BE116" i="4"/>
  <c r="BE121" i="4"/>
  <c r="BE133" i="4"/>
  <c r="E72" i="4"/>
  <c r="BE99" i="4"/>
  <c r="BE87" i="4"/>
  <c r="BE118" i="4"/>
  <c r="J78" i="4"/>
  <c r="BE91" i="4"/>
  <c r="BE130" i="4"/>
  <c r="J52" i="4"/>
  <c r="BE89" i="4"/>
  <c r="BE85" i="3"/>
  <c r="J52" i="3"/>
  <c r="F55" i="3"/>
  <c r="BE87" i="3"/>
  <c r="BE89" i="3"/>
  <c r="BE102" i="3"/>
  <c r="E72" i="3"/>
  <c r="BE100" i="3"/>
  <c r="BE104" i="3"/>
  <c r="J54" i="3"/>
  <c r="BE93" i="3"/>
  <c r="BE98" i="3"/>
  <c r="BE106" i="3"/>
  <c r="BE109" i="3"/>
  <c r="BE112" i="3"/>
  <c r="AW56" i="1"/>
  <c r="F55" i="2"/>
  <c r="BE99" i="2"/>
  <c r="BE172" i="2"/>
  <c r="BE174" i="2"/>
  <c r="BE178" i="2"/>
  <c r="BE180" i="2"/>
  <c r="J52" i="2"/>
  <c r="E72" i="2"/>
  <c r="BE93" i="2"/>
  <c r="BE123" i="2"/>
  <c r="BE152" i="2"/>
  <c r="BE154" i="2"/>
  <c r="BE157" i="2"/>
  <c r="BE160" i="2"/>
  <c r="J54" i="2"/>
  <c r="BE107" i="2"/>
  <c r="BE113" i="2"/>
  <c r="BE125" i="2"/>
  <c r="BE127" i="2"/>
  <c r="BE163" i="2"/>
  <c r="BE170" i="2"/>
  <c r="BE176" i="2"/>
  <c r="BE184" i="2"/>
  <c r="BE186" i="2"/>
  <c r="BE190" i="2"/>
  <c r="BE195" i="2"/>
  <c r="BE197" i="2"/>
  <c r="BE199" i="2"/>
  <c r="BE111" i="2"/>
  <c r="BE115" i="2"/>
  <c r="BE182" i="2"/>
  <c r="BE203" i="2"/>
  <c r="BE85" i="2"/>
  <c r="BE95" i="2"/>
  <c r="BE97" i="2"/>
  <c r="BE103" i="2"/>
  <c r="BE119" i="2"/>
  <c r="BE121" i="2"/>
  <c r="BE129" i="2"/>
  <c r="BE134" i="2"/>
  <c r="BE144" i="2"/>
  <c r="BE166" i="2"/>
  <c r="AW55" i="1"/>
  <c r="F34" i="3"/>
  <c r="BA56" i="1" s="1"/>
  <c r="F36" i="6"/>
  <c r="BC59" i="1"/>
  <c r="F36" i="5"/>
  <c r="BC58" i="1"/>
  <c r="F36" i="3"/>
  <c r="BC56" i="1"/>
  <c r="F34" i="6"/>
  <c r="BA59" i="1" s="1"/>
  <c r="F35" i="6"/>
  <c r="BB59" i="1"/>
  <c r="F37" i="8"/>
  <c r="BD61" i="1"/>
  <c r="F37" i="5"/>
  <c r="BD58" i="1"/>
  <c r="F36" i="2"/>
  <c r="BC55" i="1" s="1"/>
  <c r="F35" i="5"/>
  <c r="BB58" i="1"/>
  <c r="F37" i="2"/>
  <c r="BD55" i="1"/>
  <c r="J34" i="8"/>
  <c r="AW61" i="1"/>
  <c r="F35" i="8"/>
  <c r="BB61" i="1"/>
  <c r="F34" i="2"/>
  <c r="BA55" i="1"/>
  <c r="F34" i="4"/>
  <c r="BA57" i="1" s="1"/>
  <c r="F37" i="6"/>
  <c r="BD59" i="1"/>
  <c r="F34" i="5"/>
  <c r="BA58" i="1"/>
  <c r="F34" i="7"/>
  <c r="BA60" i="1"/>
  <c r="F35" i="2"/>
  <c r="BB55" i="1" s="1"/>
  <c r="J34" i="4"/>
  <c r="AW57" i="1"/>
  <c r="F37" i="4"/>
  <c r="BD57" i="1"/>
  <c r="F34" i="8"/>
  <c r="BA61" i="1"/>
  <c r="F36" i="4"/>
  <c r="BC57" i="1" s="1"/>
  <c r="J34" i="5"/>
  <c r="AW58" i="1"/>
  <c r="F36" i="8"/>
  <c r="BC61" i="1"/>
  <c r="F35" i="4"/>
  <c r="BB57" i="1"/>
  <c r="F35" i="3"/>
  <c r="BB56" i="1" s="1"/>
  <c r="J34" i="6"/>
  <c r="AW59" i="1"/>
  <c r="J33" i="7" l="1"/>
  <c r="AV60" i="1" s="1"/>
  <c r="AT60" i="1" s="1"/>
  <c r="J59" i="7"/>
  <c r="J30" i="7"/>
  <c r="AG60" i="1" s="1"/>
  <c r="AN60" i="1" s="1"/>
  <c r="BK83" i="3"/>
  <c r="BK82" i="3" s="1"/>
  <c r="J82" i="3" s="1"/>
  <c r="J59" i="3" s="1"/>
  <c r="J83" i="4"/>
  <c r="J60" i="4" s="1"/>
  <c r="T82" i="3"/>
  <c r="T82" i="6"/>
  <c r="P82" i="4"/>
  <c r="AU57" i="1" s="1"/>
  <c r="R82" i="4"/>
  <c r="R82" i="5"/>
  <c r="BK82" i="5"/>
  <c r="J82" i="5" s="1"/>
  <c r="J30" i="5" s="1"/>
  <c r="AG58" i="1" s="1"/>
  <c r="T82" i="2"/>
  <c r="P82" i="2"/>
  <c r="AU55" i="1"/>
  <c r="R82" i="2"/>
  <c r="BK83" i="6"/>
  <c r="BK82" i="6"/>
  <c r="J82" i="6"/>
  <c r="J30" i="6" s="1"/>
  <c r="AG59" i="1" s="1"/>
  <c r="AN59" i="1" s="1"/>
  <c r="BK80" i="8"/>
  <c r="J80" i="8" s="1"/>
  <c r="J30" i="8" s="1"/>
  <c r="AG61" i="1" s="1"/>
  <c r="AN61" i="1" s="1"/>
  <c r="J83" i="2"/>
  <c r="J60" i="2" s="1"/>
  <c r="J30" i="2"/>
  <c r="AG55" i="1"/>
  <c r="J33" i="4"/>
  <c r="AV57" i="1" s="1"/>
  <c r="AT57" i="1" s="1"/>
  <c r="J33" i="2"/>
  <c r="AV55" i="1" s="1"/>
  <c r="AT55" i="1" s="1"/>
  <c r="F33" i="3"/>
  <c r="AZ56" i="1"/>
  <c r="BB54" i="1"/>
  <c r="W31" i="1" s="1"/>
  <c r="J33" i="3"/>
  <c r="AV56" i="1" s="1"/>
  <c r="AT56" i="1" s="1"/>
  <c r="F33" i="6"/>
  <c r="AZ59" i="1"/>
  <c r="F33" i="7"/>
  <c r="AZ60" i="1" s="1"/>
  <c r="J33" i="5"/>
  <c r="AV58" i="1"/>
  <c r="AT58" i="1" s="1"/>
  <c r="BA54" i="1"/>
  <c r="W30" i="1" s="1"/>
  <c r="F33" i="5"/>
  <c r="AZ58" i="1"/>
  <c r="J33" i="8"/>
  <c r="AV61" i="1"/>
  <c r="AT61" i="1"/>
  <c r="BC54" i="1"/>
  <c r="W32" i="1"/>
  <c r="F33" i="8"/>
  <c r="AZ61" i="1"/>
  <c r="J30" i="4"/>
  <c r="AG57" i="1"/>
  <c r="J30" i="3"/>
  <c r="AG56" i="1"/>
  <c r="F33" i="2"/>
  <c r="AZ55" i="1"/>
  <c r="F33" i="4"/>
  <c r="AZ57" i="1"/>
  <c r="J33" i="6"/>
  <c r="AV59" i="1"/>
  <c r="AT59" i="1"/>
  <c r="BD54" i="1"/>
  <c r="W33" i="1" s="1"/>
  <c r="J39" i="7" l="1"/>
  <c r="J83" i="3"/>
  <c r="J60" i="3" s="1"/>
  <c r="J59" i="6"/>
  <c r="J83" i="6"/>
  <c r="J60" i="6" s="1"/>
  <c r="J59" i="8"/>
  <c r="J59" i="5"/>
  <c r="J39" i="8"/>
  <c r="J39" i="6"/>
  <c r="AN57" i="1"/>
  <c r="J39" i="5"/>
  <c r="AN56" i="1"/>
  <c r="J39" i="4"/>
  <c r="AN55" i="1"/>
  <c r="J39" i="3"/>
  <c r="J39" i="2"/>
  <c r="AN58" i="1"/>
  <c r="AU54" i="1"/>
  <c r="AX54" i="1"/>
  <c r="AY54" i="1"/>
  <c r="AG54" i="1"/>
  <c r="AZ54" i="1"/>
  <c r="W29" i="1" s="1"/>
  <c r="AW54" i="1"/>
  <c r="AK30" i="1" s="1"/>
  <c r="AK26" i="1" l="1"/>
  <c r="AV54" i="1"/>
  <c r="AK29" i="1" s="1"/>
  <c r="AK35" i="1" l="1"/>
  <c r="AT54" i="1"/>
  <c r="AN54" i="1" l="1"/>
</calcChain>
</file>

<file path=xl/comments1.xml><?xml version="1.0" encoding="utf-8"?>
<comments xmlns="http://schemas.openxmlformats.org/spreadsheetml/2006/main">
  <authors>
    <author>Brabenec Libor</author>
  </authors>
  <commentList>
    <comment ref="I80"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5"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sharedStrings.xml><?xml version="1.0" encoding="utf-8"?>
<sst xmlns="http://schemas.openxmlformats.org/spreadsheetml/2006/main" count="4404" uniqueCount="705">
  <si>
    <t>Export Komplet</t>
  </si>
  <si>
    <t>VZ</t>
  </si>
  <si>
    <t>2.0</t>
  </si>
  <si>
    <t>ZAMOK</t>
  </si>
  <si>
    <t>False</t>
  </si>
  <si>
    <t>{a36cab95-cac7-4b70-a010-d1e029e91420}</t>
  </si>
  <si>
    <t>0,01</t>
  </si>
  <si>
    <t>21</t>
  </si>
  <si>
    <t>15</t>
  </si>
  <si>
    <t>REKAPITULACE STAVBY</t>
  </si>
  <si>
    <t>v ---  níže se nacházejí doplnkové a pomocné údaje k sestavám  --- v</t>
  </si>
  <si>
    <t>Návod na vyplnění</t>
  </si>
  <si>
    <t>0,001</t>
  </si>
  <si>
    <t>Kód:</t>
  </si>
  <si>
    <t>65423041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</si>
  <si>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</si>
  <si>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</si>
  <si>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Výměna pražců a kolejnic v úseku Veselí nad Lužnicí – Počátky-Žirovnice I. etapa</t>
  </si>
  <si>
    <t>KSO:</t>
  </si>
  <si>
    <t>824</t>
  </si>
  <si>
    <t>CC-CZ:</t>
  </si>
  <si>
    <t>212</t>
  </si>
  <si>
    <t>Místo:</t>
  </si>
  <si>
    <t>trať 225 dle JŘ, TÚ Veselí n/L. - Doňov</t>
  </si>
  <si>
    <t>Datum:</t>
  </si>
  <si>
    <t>24. 5. 2023</t>
  </si>
  <si>
    <t>Zadavatel:</t>
  </si>
  <si>
    <t>IČ:</t>
  </si>
  <si>
    <t>70994234</t>
  </si>
  <si>
    <t>Správa železnic, státní organizace, OŘ Plzeň</t>
  </si>
  <si>
    <t>DIČ:</t>
  </si>
  <si>
    <t>CZ70994234</t>
  </si>
  <si>
    <t>Uchazeč:</t>
  </si>
  <si>
    <t>Vyplň údaj</t>
  </si>
  <si>
    <t>Projektant:</t>
  </si>
  <si>
    <t/>
  </si>
  <si>
    <t xml:space="preserve"> </t>
  </si>
  <si>
    <t>True</t>
  </si>
  <si>
    <t>Zpracovatel:</t>
  </si>
  <si>
    <t>Libor Brabenec</t>
  </si>
  <si>
    <t>Poznámka:</t>
  </si>
  <si>
    <t>Soupis prací je sestaven s využitím Cenové soustavy "Sborník pro údržbu a opravy železniční infrastruktury". Položky, které pochází z této cenové soustavy, jsou ve sloupci 'Cenová soustava' označeny popisem 'Sborník UOŽI' a úrovní příslušného kalendářního pololetí. Veškeré další informace vymezující popis a podmínky použití těchto položek z Cenové soustavy, které nejsou uvedeny přímo v soupisu prací, jsou neomezeně dálkově k dispozici na www.sfdi.cz, sekce 'Pravidla, metodiky a ceníky'.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</si>
  <si>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</si>
  <si>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</si>
  <si>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</si>
  <si>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</si>
  <si>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</si>
  <si>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</si>
  <si>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</si>
  <si>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</si>
  <si>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</si>
  <si>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</si>
  <si>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</si>
  <si>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</si>
  <si>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</si>
  <si>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</si>
  <si>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</si>
  <si>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</si>
  <si>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</si>
  <si>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</si>
  <si>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</si>
  <si>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</si>
  <si>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</si>
  <si>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</si>
  <si>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</si>
  <si>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</si>
  <si>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</si>
  <si>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</si>
  <si>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</si>
  <si>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</si>
  <si>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</si>
  <si>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</si>
  <si>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</si>
  <si>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</si>
  <si>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</si>
  <si>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</si>
  <si>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</si>
  <si>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</si>
  <si>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</si>
  <si>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</si>
  <si>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</si>
  <si>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</si>
  <si>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SVP, SVK a SČ v TÚ Řípec - Doňov</t>
  </si>
  <si>
    <t>STA</t>
  </si>
  <si>
    <t>1</t>
  </si>
  <si>
    <t>{a4c16f70-c5bc-4e67-9ee0-8c7f61f4fb83}</t>
  </si>
  <si>
    <t>2</t>
  </si>
  <si>
    <t>SO 02</t>
  </si>
  <si>
    <t>Oprava přejezdu P6138 v km 5,389</t>
  </si>
  <si>
    <t>{d42d75a7-6660-4c39-91f8-9796e6e637e5}</t>
  </si>
  <si>
    <t>SO 03</t>
  </si>
  <si>
    <t>Oprava přejezdu P6139 v km 5,958</t>
  </si>
  <si>
    <t>{7afb92cc-3136-47be-bd07-a25d6c0ca1db}</t>
  </si>
  <si>
    <t>SO 04</t>
  </si>
  <si>
    <t>Oprava přejezdu P6140 v km 6,680</t>
  </si>
  <si>
    <t>{55e6556b-be5a-4a3a-a20c-5b076fd03035}</t>
  </si>
  <si>
    <t>SO 05</t>
  </si>
  <si>
    <t>Následná úprava GPK</t>
  </si>
  <si>
    <t>{2af0da7f-1dcb-44c6-bba0-b0291688d413}</t>
  </si>
  <si>
    <t>SO 06</t>
  </si>
  <si>
    <t>Materiál dodávaný objednatelem - NEOCEŇOVAT !</t>
  </si>
  <si>
    <t>{66291019-7ff3-4120-b234-b6259831bca2}</t>
  </si>
  <si>
    <t>VON</t>
  </si>
  <si>
    <t>Vedlejší a ostatní náklady</t>
  </si>
  <si>
    <t>{78172681-351b-4e0c-a55e-4a4dc169fbfe}</t>
  </si>
  <si>
    <t>KRYCÍ LIST SOUPISU PRACÍ</t>
  </si>
  <si>
    <t>Objekt:</t>
  </si>
  <si>
    <t>SO 01 - SVP, SVK a SČ v TÚ Řípec - Doňov</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</si>
  <si>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</si>
  <si>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</si>
  <si>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</si>
  <si>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</si>
  <si>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</si>
  <si>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</si>
  <si>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</si>
  <si>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</si>
  <si>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</si>
  <si>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</si>
  <si>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</si>
  <si>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</si>
  <si>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</si>
  <si>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</si>
  <si>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</si>
  <si>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</si>
  <si>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</si>
  <si>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</si>
  <si>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</si>
  <si>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</si>
  <si>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</si>
  <si>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</si>
  <si>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</si>
  <si>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</si>
  <si>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</si>
  <si>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</si>
  <si>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</si>
  <si>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</si>
  <si>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km</t>
  </si>
  <si>
    <t>4</t>
  </si>
  <si>
    <t>-880293415</t>
  </si>
  <si>
    <t>VV</t>
  </si>
  <si>
    <t>3,374-3,300 "snížení převýšení</t>
  </si>
  <si>
    <t>3,627-3,467 "snížení převýšení</t>
  </si>
  <si>
    <t>4,387-4,083 "snížení převýšení</t>
  </si>
  <si>
    <t>5,754-5,251 "snížení převýšení</t>
  </si>
  <si>
    <t>6,403-5,992 "snížení převýšení</t>
  </si>
  <si>
    <t>6,955-6,679 "snížení převýšení</t>
  </si>
  <si>
    <t>Součet</t>
  </si>
  <si>
    <t>5905085045</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</si>
  <si>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</si>
  <si>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294308968</t>
  </si>
  <si>
    <t>7,350-3,400</t>
  </si>
  <si>
    <t>3</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</si>
  <si>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</si>
  <si>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</si>
  <si>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m3</t>
  </si>
  <si>
    <t>-1153579408</t>
  </si>
  <si>
    <t>(7350-3400)*0,8 "doplnění KL po čištění</t>
  </si>
  <si>
    <t>5907020456</t>
  </si>
  <si>
    <t>Souvislá výměna kolejnic současně s výměnou pryžové podložky,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</si>
  <si>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m</t>
  </si>
  <si>
    <t>1500704755</t>
  </si>
  <si>
    <t>(7350-3400)*2 "doplnění KL po čištění</t>
  </si>
  <si>
    <t>M</t>
  </si>
  <si>
    <t>5958158030</t>
  </si>
  <si>
    <t>Podložka pryžová pod patu kolejnice WU 7 174x152x7 (Vossloh)</t>
  </si>
  <si>
    <t>kus</t>
  </si>
  <si>
    <t>8</t>
  </si>
  <si>
    <t>-832846283</t>
  </si>
  <si>
    <t>(7350-3400)/0,6*2</t>
  </si>
  <si>
    <t>1,333</t>
  </si>
  <si>
    <t>6</t>
  </si>
  <si>
    <t>5906035120</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</si>
  <si>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</si>
  <si>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741842576</t>
  </si>
  <si>
    <t>(7350-3400)/0,6</t>
  </si>
  <si>
    <t>0,667</t>
  </si>
  <si>
    <t>7</t>
  </si>
  <si>
    <t>5906105020</t>
  </si>
  <si>
    <t>Demontáž pražce betonový. Poznámka: 1. V cenách jsou započteny náklady na manipulaci, demontáž, odstrojení do součástí a uložení pražců.</t>
  </si>
  <si>
    <t>425861472</t>
  </si>
  <si>
    <t>(7350-3400)/0,611</t>
  </si>
  <si>
    <t>0,188</t>
  </si>
  <si>
    <t>5907015006</t>
  </si>
  <si>
    <t>Ojedinělá výměna kolejnic stávající upevnění,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</si>
  <si>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-433032370</t>
  </si>
  <si>
    <t>2*12,5 "přechodové kolejnice ze začátku úseku na konec</t>
  </si>
  <si>
    <t>9</t>
  </si>
  <si>
    <t>5910015210</t>
  </si>
  <si>
    <t>Odtavovací stykové svařování mobilní svářečkou kolejnic užitých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</si>
  <si>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svar</t>
  </si>
  <si>
    <t>496170688</t>
  </si>
  <si>
    <t>8000/60*0,75 "60 m pasy, 75% prsm</t>
  </si>
  <si>
    <t>10</t>
  </si>
  <si>
    <t>5910020110</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</si>
  <si>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</si>
  <si>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-120268833</t>
  </si>
  <si>
    <t>8000/60*0,25 "60 m pasy, 25% termit závěrné</t>
  </si>
  <si>
    <t>11</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</si>
  <si>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</si>
  <si>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</si>
  <si>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1014508145</t>
  </si>
  <si>
    <t>2*1 "na konci úseku za přechodovými kolejnicemi</t>
  </si>
  <si>
    <t>12</t>
  </si>
  <si>
    <t>5910040215</t>
  </si>
  <si>
    <t>Umožnění volné dilatace kolejnice bez demontáže nebo montáže upevňovadel s osazením a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</si>
  <si>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-207483548</t>
  </si>
  <si>
    <t>((7350-3400)*2)+(50*4 )</t>
  </si>
  <si>
    <t>13</t>
  </si>
  <si>
    <t>5955101000</t>
  </si>
  <si>
    <t>Kamenivo drcené štěrk frakce 31,5/63 třídy BI</t>
  </si>
  <si>
    <t>t</t>
  </si>
  <si>
    <t>-278883090</t>
  </si>
  <si>
    <t>3160*1,7 "nové kolejové lože</t>
  </si>
  <si>
    <t>14</t>
  </si>
  <si>
    <t>5912035090</t>
  </si>
  <si>
    <t>Montáž návěstidla staničníku. Poznámka: 1. V cenách jsou započteny náklady na montáž a upevnění návěstidla. 2. V cenách nejsou obsaženy náklady na dodávku materiálu.</t>
  </si>
  <si>
    <t>-850754858</t>
  </si>
  <si>
    <t>4000/50*2 "montáž na sloupy TV oběma směry</t>
  </si>
  <si>
    <t>5962101100</t>
  </si>
  <si>
    <t>Návěstidlo staničník 320x610 pozink jednomístný</t>
  </si>
  <si>
    <t>697208996</t>
  </si>
  <si>
    <t>16</t>
  </si>
  <si>
    <t>5914015010</t>
  </si>
  <si>
    <t>Čištění odvodňovacích zařízení ručně příkop zpevněný. Poznámka: 1. V cenách jsou započteny náklady na vyčištění od nánosu a nečistot a rozprostření výzisku na terén nebo naložení na dopravní prostředek. 2. V cenách nejsou obsaženy náklady na dopravu a skládkovné.</t>
  </si>
  <si>
    <t>-2134155978</t>
  </si>
  <si>
    <t>(5150-4550)*0,3 "vlevo</t>
  </si>
  <si>
    <t>(3600-3480)*0,3 "vpravo</t>
  </si>
  <si>
    <t>(5150-4550)*0,3 "vpravo</t>
  </si>
  <si>
    <t>17</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</si>
  <si>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</si>
  <si>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</si>
  <si>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1335783877</t>
  </si>
  <si>
    <t>(3600-3400)*0,5 "vlevo</t>
  </si>
  <si>
    <t>(4030-3850)*0,5 "vlevo</t>
  </si>
  <si>
    <t>(5400-5150)*0,5 "vlevo</t>
  </si>
  <si>
    <t>(7350-5600)*0,5 "vlevo</t>
  </si>
  <si>
    <t>(3480-3400)*0,5 "vpravo</t>
  </si>
  <si>
    <t>(4030-3850)*0,5 "vpravo</t>
  </si>
  <si>
    <t>(5400-5150)*0,5 "vpravo</t>
  </si>
  <si>
    <t>(7350-5500)*0,5 "vpravo</t>
  </si>
  <si>
    <t>18</t>
  </si>
  <si>
    <t>5915015010</t>
  </si>
  <si>
    <t>Svahování zemního tělesa železničního spodku v náspu. Poznámka: 1. V cenách jsou započteny náklady na svahování železničního tělesa a uložení výzisku na terén nebo naložení na dopravní prostředek.</t>
  </si>
  <si>
    <t>m2</t>
  </si>
  <si>
    <t>-1545120441</t>
  </si>
  <si>
    <t>(3850-3600)*5 "vlevo</t>
  </si>
  <si>
    <t>(4550-4030)*5 "vlevo</t>
  </si>
  <si>
    <t>(5600-5400)*5 "vlevo</t>
  </si>
  <si>
    <t>(3850-3600)*5 "vpravo</t>
  </si>
  <si>
    <t>(4550-4030)*5 "vpravo</t>
  </si>
  <si>
    <t>(5500-5400)*5 "vpravo</t>
  </si>
  <si>
    <t>19</t>
  </si>
  <si>
    <t>5912060015</t>
  </si>
  <si>
    <t>Demontáž zajišťovací značky konzolové. Poznámka: 1. V cenách jsou započteny náklady na demontáž součástí značky, úpravu a urovnání terénu.</t>
  </si>
  <si>
    <t>-1066892652</t>
  </si>
  <si>
    <t>20*1 "demontáž stávajících betonových ZZ</t>
  </si>
  <si>
    <t>20</t>
  </si>
  <si>
    <t>5964104005</t>
  </si>
  <si>
    <t>Kanalizační díly plastové trubka hladká DN 200</t>
  </si>
  <si>
    <t>1346924176</t>
  </si>
  <si>
    <t>P</t>
  </si>
  <si>
    <t>Poznámka k položce:_x000D_
pro 20 ks ZAJIŠŤOVACÍCH ZNAČEK - 4 ks ZZ pro každý oblouk (0,5 m pro 1 ks ZZ)</t>
  </si>
  <si>
    <t>(4*5)*0,5 "4 ks ZZ pro každý oblouk - v úseku je 5 oblouků</t>
  </si>
  <si>
    <t>13021017-R</t>
  </si>
  <si>
    <t>tyč ocelová kruhová žebírková DIN 488 jakost B500B (10 505) výztuž do betonu D 20mm</t>
  </si>
  <si>
    <t>-295273315</t>
  </si>
  <si>
    <t>Poznámka k položce:_x000D_
pro 20 ks ZAJIŠŤOVACÍCH ZNAČEK - 4 ks ZZ pro každý oblouk (1,5 m pro 1 kus ZZ)_x000D__x000D_
hmotnost 2,46 kg / 1 m</t>
  </si>
  <si>
    <t>(4*5)*1,5*0,00246 "4 ks ZZ pro každý oblouk - v úseku je 5 oblouků</t>
  </si>
  <si>
    <t>22</t>
  </si>
  <si>
    <t>5962119035</t>
  </si>
  <si>
    <t>Zajištění PPK značka konzolová zajišťovací komplet</t>
  </si>
  <si>
    <t>-275523850</t>
  </si>
  <si>
    <t>Poznámka k položce:_x000D_
pro 20 ks ZAJIŠŤOVACÍCH ZNAČEK - 4 ks ZZ pro každý oblouk</t>
  </si>
  <si>
    <t>4*5 " 4 ks ZZ pro každý oblouk - v úseku je 5 oblouků</t>
  </si>
  <si>
    <t>23</t>
  </si>
  <si>
    <t>5964161015</t>
  </si>
  <si>
    <t>Beton lehce zhutnitelný C 20/25;XC2 vyhovuje i XC1 F5 2 365 2 862</t>
  </si>
  <si>
    <t>-766436477</t>
  </si>
  <si>
    <t xml:space="preserve">Poznámka k položce:_x000D_
pro 20 ks ZAJIŠŤOVACÍCH ZNAČEK - 4 ks ZZ pro každý oblouk (0,03 m3 pro 1 m hloubku + 0,06 m3 pro obetonování - pro 1 kus ZZ)_x000D_ </t>
  </si>
  <si>
    <t>(4*5)*(0,03+0,06) " 4 ks ZZ pro každý oblouk - v úseku je 5 oblouků</t>
  </si>
  <si>
    <t>24</t>
  </si>
  <si>
    <t>5912065115</t>
  </si>
  <si>
    <t>Montáž zajišťovací značky ocelové sloupkové betonovaná na místě. Poznámka: 1. V cenách jsou započteny náklady na montáž součástí značky včetně zemních prací a úpravy terénu. 2. V cenách nejsou obsaženy náklady na dodávku materiálu.</t>
  </si>
  <si>
    <t>2090770936</t>
  </si>
  <si>
    <t>Poznámka k položce:_x000D_
ZP, ZO, KO, KP</t>
  </si>
  <si>
    <t>4*5 "4 ks ZZ pro každý oblouk - v úseku je 5 oblouků</t>
  </si>
  <si>
    <t>OST</t>
  </si>
  <si>
    <t>Ostatní</t>
  </si>
  <si>
    <t>25</t>
  </si>
  <si>
    <t>9903200100</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</si>
  <si>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</si>
  <si>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512</t>
  </si>
  <si>
    <t>2072056627</t>
  </si>
  <si>
    <t>2+2 "Loko, jeřáb</t>
  </si>
  <si>
    <t>26</t>
  </si>
  <si>
    <t>9903200200</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</si>
  <si>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</si>
  <si>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306916891</t>
  </si>
  <si>
    <t>2+2+3+1+1+1 "ASP, SSP, MHS, SČ, PRSM, stroj na výměnu kolejnic</t>
  </si>
  <si>
    <t>27</t>
  </si>
  <si>
    <t>7592005070</t>
  </si>
  <si>
    <t>Montáž počítacího bodu počítače náprav PZN 1 - uložení a připevnění na určené místo, seřízení polohy, přezkoušení</t>
  </si>
  <si>
    <t>1805395689</t>
  </si>
  <si>
    <t>2+2 "na začátku a před koncem úseku</t>
  </si>
  <si>
    <t>28</t>
  </si>
  <si>
    <t>7592007070</t>
  </si>
  <si>
    <t>Demontáž počítacího bodu počítače náprav PZN 1</t>
  </si>
  <si>
    <t>-1182698217</t>
  </si>
  <si>
    <t>29</t>
  </si>
  <si>
    <t>7594105415</t>
  </si>
  <si>
    <t>Montáž připojení lanového ukolejnění / propojení na stojinu kolejnice</t>
  </si>
  <si>
    <t>-1906473456</t>
  </si>
  <si>
    <t>4000/50</t>
  </si>
  <si>
    <t>30</t>
  </si>
  <si>
    <t>7594107415</t>
  </si>
  <si>
    <t>Demontáž lanového ukolejnění / propojení ze stojiny kolejnice</t>
  </si>
  <si>
    <t>-342758557</t>
  </si>
  <si>
    <t>31</t>
  </si>
  <si>
    <t>9902100100</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</si>
  <si>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</si>
  <si>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1163843046</t>
  </si>
  <si>
    <t>(396+2370)*1,7 "převoz výzisku z příkopů na svahy</t>
  </si>
  <si>
    <t>32</t>
  </si>
  <si>
    <t>9902100500</t>
  </si>
  <si>
    <t>Doprava obousměrná mechanizací o nosnosti přes 3,5 t sypanin (kameniva, písku, suti, dlažebních kostek,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</si>
  <si>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-1193266228</t>
  </si>
  <si>
    <t>33</t>
  </si>
  <si>
    <t>9902200100</t>
  </si>
  <si>
    <t>Doprava obousměrná mechanizací o nosnosti přes 3,5 t objemnějšího kusového materiálu (prefabrikátů, stožárů, výhybek, rozvaděčů, vybouraných hmot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</si>
  <si>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334333771</t>
  </si>
  <si>
    <t>4000*2*0,04939 "doprava vyzískaných kolejnic do Veselí nad Lužnicí</t>
  </si>
  <si>
    <t>(7350-3400)/0,611*0,327 "doprava vyzískaných pražců do Veselí nad Lužnicí</t>
  </si>
  <si>
    <t>34</t>
  </si>
  <si>
    <t>9902200500</t>
  </si>
  <si>
    <t>Doprava obousměrná mechanizací o nosnosti přes 3,5 t objemnějšího kusového materiálu (prefabrikátů, stožárů, výhybek, rozvaděčů, vybouraných hmot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</si>
  <si>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-1871201160</t>
  </si>
  <si>
    <t>(7350-3400)/0,6*0,327 "dovoz užitých B91S/1 do žkm stavby</t>
  </si>
  <si>
    <t>4000*2*0,06003 "dovoz užitých kolejnic UIC60 do žkm stavby</t>
  </si>
  <si>
    <t>4,8 "plasty na skládku</t>
  </si>
  <si>
    <t>35</t>
  </si>
  <si>
    <t>5999005020</t>
  </si>
  <si>
    <t>Třídění pražců a kolejnicových podpor. Poznámka: 1. V cenách jsou započteny náklady na manipulaci, vytřídění a uložení materiálu na úložiště nebo do skladu.</t>
  </si>
  <si>
    <t>1265772205</t>
  </si>
  <si>
    <t>(7350-3400)/0,6*0,327 "třídění užitých B91S/1 v Balkově Lhotě a Branici</t>
  </si>
  <si>
    <t>36</t>
  </si>
  <si>
    <t>5999005030</t>
  </si>
  <si>
    <t>Třídění kolejnic. Poznámka: 1. V cenách jsou započteny náklady na manipulaci, vytřídění a uložení materiálu na úložiště nebo do skladu.</t>
  </si>
  <si>
    <t>-1870974216</t>
  </si>
  <si>
    <t>4000*2*0,06003 "třídění užitých kolejnic UIC60 v Balkově Lhotě a Branici</t>
  </si>
  <si>
    <t>37</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</si>
  <si>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</si>
  <si>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</si>
  <si>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-823722019</t>
  </si>
  <si>
    <t>(7350-3400)/0,6*0,327 "naložení užitých B91S/1 v Bálkově Lhotě a Branici</t>
  </si>
  <si>
    <t>4000*2*0,06003 "naložení užitých kolejnic UIC60 Bálkově Lhotě a Branici</t>
  </si>
  <si>
    <t>38</t>
  </si>
  <si>
    <t>9909000400</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</si>
  <si>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</si>
  <si>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800670372</t>
  </si>
  <si>
    <t>4,8 "pryžové podložky z užitých B91 S/2, pryž. podložky z vyzískaných SB5</t>
  </si>
  <si>
    <t>SO 02 - Oprava přejezdu P6138 v km 5,389</t>
  </si>
  <si>
    <t>5913040220</t>
  </si>
  <si>
    <t>Montáž celopryžové přejezdové konstrukce silně zatížené v koleji část vnitřní. Poznámka: 1. V cenách jsou započteny náklady na montáž konstrukce. 2. V cenách nejsou obsaženy náklady na dodávku materiálu.</t>
  </si>
  <si>
    <t>-958508871</t>
  </si>
  <si>
    <t>7,2*1</t>
  </si>
  <si>
    <t>5913070020</t>
  </si>
  <si>
    <t>Demontáž betonové přejezdové konstrukce část vnitřní. Poznámka: 1. V cenách jsou započteny náklady na demontáž konstrukce a naložení na dopravní prostředek.</t>
  </si>
  <si>
    <t>1977690039</t>
  </si>
  <si>
    <t>6*1</t>
  </si>
  <si>
    <t>5915010030</t>
  </si>
  <si>
    <t>Těžení zeminy nebo horniny železničního spodku třídy těžitelnosti I skupiny 3. Poznámka: 1. V cenách jsou započteny náklady na těžení a uložení výzisku na terén nebo naložení na dopravní prostředek a uložení na úložišti.</t>
  </si>
  <si>
    <t>758766590</t>
  </si>
  <si>
    <t>4*7*0,3 "vlevo</t>
  </si>
  <si>
    <t>4*7*0,3 "vpravo</t>
  </si>
  <si>
    <t>5914075020</t>
  </si>
  <si>
    <t>Zřízení konstrukční vrstvy pražcového podloží bez geomateriálu tl. 0,30 m. Poznámka: 1. V cenách nejsou obsaženy náklady na dodávku materiálu a odtěžení zeminy.</t>
  </si>
  <si>
    <t>2095396721</t>
  </si>
  <si>
    <t>Poznámka k položce:_x000D_
VL Ž4 typ 2</t>
  </si>
  <si>
    <t>4*7 "vlevo</t>
  </si>
  <si>
    <t>4*7 "vpravo</t>
  </si>
  <si>
    <t>5908050045</t>
  </si>
  <si>
    <t>Výměna upevnění bezpokladnicového komplety. Poznámka: 1. V cenách jsou započteny náklady na demontáž, výměnu a montáž, ošetření součástí mazivem a naložení výzisku na dopravní prostředek. 2. V cenách nejsou obsaženy náklady na vrtání pražce a dodávku materiálu.</t>
  </si>
  <si>
    <t>úl.pl.</t>
  </si>
  <si>
    <t>-1346122320</t>
  </si>
  <si>
    <t>12*2 "P6138 antikoro</t>
  </si>
  <si>
    <t>5955101020</t>
  </si>
  <si>
    <t>Kamenivo drcené štěrkodrť frakce 0/32</t>
  </si>
  <si>
    <t>-394790437</t>
  </si>
  <si>
    <t>56*0,3*1,8</t>
  </si>
  <si>
    <t>5963102050</t>
  </si>
  <si>
    <t>Přejezd celopryžový Rosehill Baseplated Rail pro zatížené komunikace spínaný přírubami panel vnitřní</t>
  </si>
  <si>
    <t>691563224</t>
  </si>
  <si>
    <t>4*2 "7,2 m</t>
  </si>
  <si>
    <t>5963102080</t>
  </si>
  <si>
    <t>Přejezd celopryžový Rosehill Baseplated Rail pro zatížené komunikace spínaný přírubami, náběhový klín</t>
  </si>
  <si>
    <t>-1911467136</t>
  </si>
  <si>
    <t>1+1</t>
  </si>
  <si>
    <t>5958125000</t>
  </si>
  <si>
    <t>Komplety s antikorozní úpravou Skl 14 (svěrka Skl14, vrtule R1, podložka Uls7)</t>
  </si>
  <si>
    <t>-1664055504</t>
  </si>
  <si>
    <t>12*4 "P6138</t>
  </si>
  <si>
    <t>9902100400</t>
  </si>
  <si>
    <t>Doprava obousměrná mechanizací o nosnosti přes 3,5 t sypanin (kameniva, písku, suti, dlažebních kostek,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</si>
  <si>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-2139431170</t>
  </si>
  <si>
    <t>Poznámka k položce:_x000D_
Měrnou jednotkou je t přepravovaného materiálu.</t>
  </si>
  <si>
    <t>30,24*1 "kamenivo</t>
  </si>
  <si>
    <t>9902401100</t>
  </si>
  <si>
    <t>Doprava jednosměrná mechanizací o nosnosti přes 3,5 t objemnějšího kusového materiálu (prefabrikátů, stožárů, výhybek, rozvaděčů, vybouraných hmot atd.) do 300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</si>
  <si>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-181386502</t>
  </si>
  <si>
    <t>4*1 "přejezdová konstrukce</t>
  </si>
  <si>
    <t>SO 03 - Oprava přejezdu P6139 v km 5,958</t>
  </si>
  <si>
    <t>5913040230</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</si>
  <si>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</si>
  <si>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9*1</t>
  </si>
  <si>
    <t>8,5*1</t>
  </si>
  <si>
    <t>5913235020</t>
  </si>
  <si>
    <t>Dělení AB komunikace řezáním hloubky do 20 cm. Poznámka: 1. V cenách jsou započteny náklady na provedení úkolu.</t>
  </si>
  <si>
    <t>114173875</t>
  </si>
  <si>
    <t>2*8</t>
  </si>
  <si>
    <t>5913240020</t>
  </si>
  <si>
    <t>Odstranění AB komunikace odtěžením nebo frézováním hloubky do 20 cm. Poznámka: 1. V cenách jsou započteny náklady na odtěžení nebo frézování a naložení výzisku na dopravní prostředek.</t>
  </si>
  <si>
    <t>-1045025873</t>
  </si>
  <si>
    <t>5*9 "vlevo</t>
  </si>
  <si>
    <t>5*9 "vpravo</t>
  </si>
  <si>
    <t>5913255030</t>
  </si>
  <si>
    <t>Zřízení konstrukce vozovky asfaltobetonové s podkladní, ložní a obrusnou vrstvou tloušťky do 15 cm. Poznámka: 1. V cenách jsou započteny náklady na zřízení vozovky s živičným na podkladu ze stmelených vrstev a na manipulaci. 2. V cenách nejsou obsaženy náklady na dodávku materiálu.</t>
  </si>
  <si>
    <t>-42316320</t>
  </si>
  <si>
    <t>5914075010</t>
  </si>
  <si>
    <t>Zřízení konstrukční vrstvy pražcového podloží bez geomateriálu tl. 0,15 m. Poznámka: 1. V cenách nejsou obsaženy náklady na dodávku materiálu a odtěžení zeminy.</t>
  </si>
  <si>
    <t>1770497619</t>
  </si>
  <si>
    <t>15*2 "P6139 antikoro</t>
  </si>
  <si>
    <t>5*9*2*0,15*1,8</t>
  </si>
  <si>
    <t>5963102040</t>
  </si>
  <si>
    <t>Přejezd celopryžový Rosehill Baseplated Rail pro zatížené komunikace spínaný přírubami vnější panely 900 mm, pryžová závěrná zídka, betonový podkladní blok</t>
  </si>
  <si>
    <t>5963146005</t>
  </si>
  <si>
    <t>Asfaltový beton ACO 8 50/70 jemnozrnný-obrusná vrstva</t>
  </si>
  <si>
    <t>813554183</t>
  </si>
  <si>
    <t>90*0,05*2,4</t>
  </si>
  <si>
    <t>5963146020</t>
  </si>
  <si>
    <t>Asfaltový beton ACP 16S 50/70 středněznný-podkladní vrstva</t>
  </si>
  <si>
    <t>1288025852</t>
  </si>
  <si>
    <t>90*0,1*2,4</t>
  </si>
  <si>
    <t>5964161020</t>
  </si>
  <si>
    <t>Beton lehce zhutnitelný C 25/30;X0 F5 2 395 2 898</t>
  </si>
  <si>
    <t>-129170160</t>
  </si>
  <si>
    <t>3,5*1</t>
  </si>
  <si>
    <t>15*4 "P6139</t>
  </si>
  <si>
    <t>9902100200</t>
  </si>
  <si>
    <t>Doprava obousměrná mechanizací o nosnosti přes 3,5 t sypanin (kameniva, písku, suti, dlažebních kostek,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</si>
  <si>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3,5*2,3 "beton</t>
  </si>
  <si>
    <t>-1403257981</t>
  </si>
  <si>
    <t>10,8+21,6 "nový asfalt</t>
  </si>
  <si>
    <t>24,3*1 "kamenivo</t>
  </si>
  <si>
    <t>32,4*1 "asfalt starý</t>
  </si>
  <si>
    <t>15*1 "přejezdová konstrukce</t>
  </si>
  <si>
    <t>9909000600</t>
  </si>
  <si>
    <t>Poplatek za recyklaci odpadu (asfaltové směsi, kusový beton)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</si>
  <si>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1568145470</t>
  </si>
  <si>
    <t>SO 04 - Oprava přejezdu P6140 v km 6,680</t>
  </si>
  <si>
    <t>5,4*1</t>
  </si>
  <si>
    <t>2*5,5</t>
  </si>
  <si>
    <t>4*5 "vlevo</t>
  </si>
  <si>
    <t>4*5 "vpravo</t>
  </si>
  <si>
    <t>9*2 "P6140 antikoro</t>
  </si>
  <si>
    <t>40*0,3*1,8</t>
  </si>
  <si>
    <t>3*2 "5,4 m</t>
  </si>
  <si>
    <t>40*0,05*2,4</t>
  </si>
  <si>
    <t>40*0,1*2,4</t>
  </si>
  <si>
    <t>1,5*1</t>
  </si>
  <si>
    <t>9*4 "P6140</t>
  </si>
  <si>
    <t>1,5*2,3 "beton</t>
  </si>
  <si>
    <t>4,8+9,6 "nový asfalt</t>
  </si>
  <si>
    <t>21,6*1 "kamenivo</t>
  </si>
  <si>
    <t>14,4*1 "asfalt starý</t>
  </si>
  <si>
    <t>3*1 "přejezdová konstrukce</t>
  </si>
  <si>
    <t>SO 05 - Následná úprava GPK</t>
  </si>
  <si>
    <t>(7350-3400)*3,5*0,05 "doplnění KL trať</t>
  </si>
  <si>
    <t>5909030020</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</si>
  <si>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</si>
  <si>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756051288</t>
  </si>
  <si>
    <t>Poznámka k položce:_x000D_
Kilometr koleje=km</t>
  </si>
  <si>
    <t>(7350-3400)/1000 "KL trať</t>
  </si>
  <si>
    <t>691,250*1,7 "nové kolejové lože</t>
  </si>
  <si>
    <t>SO 06 - Materiál dodávaný objednatelem - NEOCEŇOVAT !</t>
  </si>
  <si>
    <t>5956213045</t>
  </si>
  <si>
    <t>Pražec betonový příčný vystrojený  užitý tv. B 91S/1 (UIC)</t>
  </si>
  <si>
    <t>-611583554</t>
  </si>
  <si>
    <t>Poznámka k položce:_x000D_
Dodá zadavatel SŽ, s. o., OŘ Plzeň!  N E O C E Ň O V A T !</t>
  </si>
  <si>
    <t>5957201000</t>
  </si>
  <si>
    <t>Kolejnice užité tv. UIC60</t>
  </si>
  <si>
    <t>-47080235</t>
  </si>
  <si>
    <t>(7350-3400)*2</t>
  </si>
  <si>
    <t>100 "rezerva</t>
  </si>
  <si>
    <t>VON - Vedlejší a ostatní náklady</t>
  </si>
  <si>
    <t>VRN - Vedlejší rozpočtové náklady</t>
  </si>
  <si>
    <t>VRN</t>
  </si>
  <si>
    <t>Vedlejší rozpočtové náklady</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</si>
  <si>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</si>
  <si>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</si>
  <si>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-271173819</t>
  </si>
  <si>
    <t>5*1 "asfalt, štěrkové lože</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</si>
  <si>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</si>
  <si>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</si>
  <si>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t>
  </si>
  <si>
    <t>-17239515</t>
  </si>
  <si>
    <t>Poznámka k položce:_x000D_
Sítě ČD Telematika a.s.</t>
  </si>
  <si>
    <t>022101001</t>
  </si>
  <si>
    <t>Geodetické práce Geodetické práce před opravou</t>
  </si>
  <si>
    <t>-504734838</t>
  </si>
  <si>
    <t>Poznámka k položce:_x000D_
Zaměření a dodržení PPK z důvodu zřizování bezstykové koleje</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</si>
  <si>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</si>
  <si>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</si>
  <si>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-1972966218</t>
  </si>
  <si>
    <t>022101011</t>
  </si>
  <si>
    <t>Geodetické práce Geodetické práce v průběhu opravy</t>
  </si>
  <si>
    <t>1116289161</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</si>
  <si>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</si>
  <si>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</si>
  <si>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1735752082</t>
  </si>
  <si>
    <t>2*4000</t>
  </si>
  <si>
    <t>022101021</t>
  </si>
  <si>
    <t>Geodetické práce Geodetické práce po ukončení opravy</t>
  </si>
  <si>
    <t>114969336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</si>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</sst>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
      <b/>
      <i/>
      <sz val="11"/>
      <color rgb="FFFF0000"/>
      <name val="Trebuchet MS"/>
      <family val="2"/>
      <charset val="238"/>
    </font>
    <font>
      <b/>
      <sz val="14"/>
      <color indexed="81"/>
      <name val="Tahoma"/>
      <family val="2"/>
      <charset val="238"/>
    </font>
    <font>
      <sz val="9"/>
      <color indexed="81"/>
      <name val="Tahoma"/>
      <family val="2"/>
      <charset val="238"/>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theme="9" tint="0.79998168889431442"/>
        <bgColor indexed="64"/>
      </patternFill>
    </fill>
  </fills>
  <borders count="33">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otted">
        <color rgb="FF969696"/>
      </left>
      <right style="dotted">
        <color rgb="FF969696"/>
      </right>
      <top style="dotted">
        <color rgb="FF969696"/>
      </top>
      <bottom style="dotted">
        <color rgb="FF969696"/>
      </bottom>
      <diagonal/>
    </border>
  </borders>
  <cellStyleXfs count="2">
    <xf numFmtId="0" fontId="0" fillId="0" borderId="0"/>
    <xf numFmtId="0" fontId="45" fillId="0" borderId="0" applyNumberFormat="0" applyFill="0" applyBorder="0" applyAlignment="0" applyProtection="0"/>
  </cellStyleXfs>
  <cellXfs count="37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0" fillId="0" borderId="2" xfId="0" applyBorder="1"/>
    <xf numFmtId="0" fontId="0" fillId="0" borderId="3" xfId="0" applyBorder="1"/>
    <xf numFmtId="0" fontId="12"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9" xfId="0" applyFont="1" applyFill="1" applyBorder="1" applyAlignment="1" applyProtection="1">
      <alignment horizontal="center" vertical="center" wrapText="1"/>
    </xf>
    <xf numFmtId="0" fontId="20" fillId="4" borderId="0" xfId="0" applyFont="1" applyFill="1" applyAlignment="1" applyProtection="1">
      <alignment horizontal="center" vertical="center" wrapText="1"/>
    </xf>
    <xf numFmtId="0" fontId="0" fillId="0" borderId="4" xfId="0" applyBorder="1" applyAlignment="1">
      <alignment horizontal="center" vertical="center" wrapText="1"/>
    </xf>
    <xf numFmtId="4" fontId="22" fillId="0" borderId="0" xfId="0" applyNumberFormat="1" applyFont="1" applyAlignment="1" applyProtection="1"/>
    <xf numFmtId="0" fontId="0" fillId="0" borderId="13" xfId="0" applyBorder="1" applyAlignment="1" applyProtection="1">
      <alignment vertical="center"/>
    </xf>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3" xfId="0" applyFont="1" applyBorder="1" applyAlignment="1" applyProtection="1">
      <alignment horizontal="center" vertical="center"/>
    </xf>
    <xf numFmtId="49" fontId="20" fillId="0" borderId="23" xfId="0" applyNumberFormat="1" applyFont="1" applyBorder="1" applyAlignment="1" applyProtection="1">
      <alignment horizontal="left" vertical="center" wrapText="1"/>
    </xf>
    <xf numFmtId="0" fontId="20" fillId="0" borderId="23" xfId="0" applyFont="1" applyBorder="1" applyAlignment="1" applyProtection="1">
      <alignment horizontal="left" vertical="center" wrapText="1"/>
    </xf>
    <xf numFmtId="0" fontId="20" fillId="0" borderId="23" xfId="0" applyFont="1" applyBorder="1" applyAlignment="1" applyProtection="1">
      <alignment horizontal="center" vertical="center" wrapText="1"/>
    </xf>
    <xf numFmtId="167" fontId="20" fillId="0" borderId="23" xfId="0" applyNumberFormat="1" applyFont="1" applyBorder="1" applyAlignment="1" applyProtection="1">
      <alignment vertical="center"/>
    </xf>
    <xf numFmtId="4" fontId="20" fillId="2"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21" fillId="2" borderId="15"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6"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2"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3" fillId="0" borderId="23" xfId="0" applyFont="1" applyBorder="1" applyAlignment="1" applyProtection="1">
      <alignment horizontal="center" vertical="center"/>
    </xf>
    <xf numFmtId="49" fontId="33" fillId="0" borderId="23" xfId="0" applyNumberFormat="1" applyFont="1" applyBorder="1" applyAlignment="1" applyProtection="1">
      <alignment horizontal="left" vertical="center" wrapText="1"/>
    </xf>
    <xf numFmtId="0" fontId="33" fillId="0" borderId="23" xfId="0" applyFont="1" applyBorder="1" applyAlignment="1" applyProtection="1">
      <alignment horizontal="left" vertical="center" wrapText="1"/>
    </xf>
    <xf numFmtId="0" fontId="33" fillId="0" borderId="23" xfId="0" applyFont="1" applyBorder="1" applyAlignment="1" applyProtection="1">
      <alignment horizontal="center" vertical="center" wrapText="1"/>
    </xf>
    <xf numFmtId="167" fontId="33" fillId="0" borderId="23" xfId="0" applyNumberFormat="1" applyFont="1" applyBorder="1" applyAlignment="1" applyProtection="1">
      <alignment vertical="center"/>
    </xf>
    <xf numFmtId="4" fontId="33" fillId="2" borderId="23" xfId="0" applyNumberFormat="1" applyFont="1" applyFill="1" applyBorder="1" applyAlignment="1" applyProtection="1">
      <alignment vertical="center"/>
      <protection locked="0"/>
    </xf>
    <xf numFmtId="4" fontId="33" fillId="0" borderId="23" xfId="0" applyNumberFormat="1" applyFont="1" applyBorder="1" applyAlignment="1" applyProtection="1">
      <alignment vertical="center"/>
    </xf>
    <xf numFmtId="0" fontId="34" fillId="0" borderId="23" xfId="0" applyFont="1" applyBorder="1" applyAlignment="1" applyProtection="1">
      <alignment vertical="center"/>
    </xf>
    <xf numFmtId="0" fontId="34" fillId="0" borderId="4" xfId="0" applyFont="1" applyBorder="1" applyAlignment="1">
      <alignment vertical="center"/>
    </xf>
    <xf numFmtId="0" fontId="33" fillId="2" borderId="15"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167" fontId="20" fillId="2" borderId="23" xfId="0" applyNumberFormat="1" applyFont="1" applyFill="1" applyBorder="1" applyAlignment="1" applyProtection="1">
      <alignment vertical="center"/>
      <protection locked="0"/>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vertical="center" wrapText="1"/>
    </xf>
    <xf numFmtId="0" fontId="36" fillId="0" borderId="27" xfId="0" applyFont="1" applyBorder="1" applyAlignment="1">
      <alignment horizontal="center" vertical="center" wrapText="1"/>
    </xf>
    <xf numFmtId="0" fontId="36" fillId="0" borderId="28" xfId="0" applyFont="1" applyBorder="1" applyAlignment="1">
      <alignment horizontal="center" vertical="center" wrapText="1"/>
    </xf>
    <xf numFmtId="0" fontId="36" fillId="0" borderId="27" xfId="0" applyFont="1" applyBorder="1" applyAlignment="1">
      <alignment vertical="center" wrapText="1"/>
    </xf>
    <xf numFmtId="0" fontId="36" fillId="0" borderId="28" xfId="0" applyFont="1" applyBorder="1" applyAlignment="1">
      <alignment vertical="center" wrapText="1"/>
    </xf>
    <xf numFmtId="0" fontId="38" fillId="0" borderId="1" xfId="0" applyFont="1" applyBorder="1" applyAlignment="1">
      <alignment horizontal="left" vertical="center" wrapText="1"/>
    </xf>
    <xf numFmtId="0" fontId="39" fillId="0" borderId="1" xfId="0" applyFont="1" applyBorder="1" applyAlignment="1">
      <alignment horizontal="left" vertical="center" wrapText="1"/>
    </xf>
    <xf numFmtId="0" fontId="40" fillId="0" borderId="27" xfId="0" applyFont="1" applyBorder="1" applyAlignment="1">
      <alignment vertical="center" wrapText="1"/>
    </xf>
    <xf numFmtId="0" fontId="39" fillId="0" borderId="1" xfId="0" applyFont="1" applyBorder="1" applyAlignment="1">
      <alignment vertical="center" wrapText="1"/>
    </xf>
    <xf numFmtId="0" fontId="39" fillId="0" borderId="1" xfId="0" applyFont="1" applyBorder="1" applyAlignment="1">
      <alignment horizontal="left" vertical="center"/>
    </xf>
    <xf numFmtId="0" fontId="39" fillId="0" borderId="1" xfId="0" applyFont="1" applyBorder="1" applyAlignment="1">
      <alignment vertical="center"/>
    </xf>
    <xf numFmtId="49" fontId="39" fillId="0" borderId="1" xfId="0" applyNumberFormat="1" applyFont="1" applyBorder="1" applyAlignment="1">
      <alignment vertical="center" wrapText="1"/>
    </xf>
    <xf numFmtId="0" fontId="36" fillId="0" borderId="30" xfId="0" applyFont="1" applyBorder="1" applyAlignment="1">
      <alignment vertical="center" wrapText="1"/>
    </xf>
    <xf numFmtId="0" fontId="41" fillId="0" borderId="29" xfId="0" applyFont="1" applyBorder="1" applyAlignment="1">
      <alignment vertical="center" wrapText="1"/>
    </xf>
    <xf numFmtId="0" fontId="36" fillId="0" borderId="31" xfId="0" applyFont="1" applyBorder="1" applyAlignment="1">
      <alignment vertical="center" wrapText="1"/>
    </xf>
    <xf numFmtId="0" fontId="36" fillId="0" borderId="1" xfId="0" applyFont="1" applyBorder="1" applyAlignment="1">
      <alignment vertical="top"/>
    </xf>
    <xf numFmtId="0" fontId="36" fillId="0" borderId="0" xfId="0" applyFont="1" applyAlignment="1">
      <alignment vertical="top"/>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6" fillId="0" borderId="28" xfId="0" applyFont="1" applyBorder="1" applyAlignment="1">
      <alignment horizontal="left" vertical="center"/>
    </xf>
    <xf numFmtId="0" fontId="38" fillId="0" borderId="1" xfId="0" applyFont="1" applyBorder="1" applyAlignment="1">
      <alignment horizontal="left" vertical="center"/>
    </xf>
    <xf numFmtId="0" fontId="42" fillId="0" borderId="0" xfId="0" applyFont="1" applyAlignment="1">
      <alignment horizontal="left" vertical="center"/>
    </xf>
    <xf numFmtId="0" fontId="38" fillId="0" borderId="29" xfId="0" applyFont="1" applyBorder="1" applyAlignment="1">
      <alignment horizontal="left" vertical="center"/>
    </xf>
    <xf numFmtId="0" fontId="38"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4" fillId="0" borderId="1" xfId="0" applyFont="1" applyBorder="1" applyAlignment="1">
      <alignment horizontal="left" vertical="center"/>
    </xf>
    <xf numFmtId="0" fontId="39" fillId="0" borderId="1" xfId="0" applyFont="1" applyBorder="1" applyAlignment="1">
      <alignment horizontal="center" vertical="center"/>
    </xf>
    <xf numFmtId="0" fontId="39" fillId="0" borderId="0" xfId="0" applyFont="1" applyAlignment="1">
      <alignment horizontal="left" vertical="center"/>
    </xf>
    <xf numFmtId="0" fontId="40" fillId="0" borderId="27" xfId="0" applyFont="1" applyBorder="1" applyAlignment="1">
      <alignment horizontal="left" vertical="center"/>
    </xf>
    <xf numFmtId="0" fontId="39" fillId="0" borderId="1" xfId="0" applyFont="1" applyFill="1" applyBorder="1" applyAlignment="1">
      <alignment horizontal="left" vertical="center"/>
    </xf>
    <xf numFmtId="0" fontId="39" fillId="0" borderId="1" xfId="0" applyFont="1" applyFill="1" applyBorder="1" applyAlignment="1">
      <alignment horizontal="center" vertical="center"/>
    </xf>
    <xf numFmtId="0" fontId="36" fillId="0" borderId="30" xfId="0" applyFont="1" applyBorder="1" applyAlignment="1">
      <alignment horizontal="left" vertical="center"/>
    </xf>
    <xf numFmtId="0" fontId="41" fillId="0" borderId="29" xfId="0" applyFont="1" applyBorder="1" applyAlignment="1">
      <alignment horizontal="left" vertical="center"/>
    </xf>
    <xf numFmtId="0" fontId="36" fillId="0" borderId="31" xfId="0" applyFont="1" applyBorder="1" applyAlignment="1">
      <alignment horizontal="left" vertical="center"/>
    </xf>
    <xf numFmtId="0" fontId="36"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6"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1" xfId="0" applyFont="1" applyBorder="1" applyAlignment="1">
      <alignment horizontal="center"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1" xfId="0" applyFont="1" applyBorder="1" applyAlignment="1">
      <alignment horizontal="left" vertical="center"/>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39" fillId="0" borderId="1" xfId="0" applyFont="1" applyBorder="1" applyAlignment="1">
      <alignment horizontal="left" vertical="top"/>
    </xf>
    <xf numFmtId="0" fontId="39"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center" vertical="center"/>
    </xf>
    <xf numFmtId="0" fontId="42" fillId="0" borderId="0" xfId="0" applyFont="1" applyAlignment="1">
      <alignment vertical="center"/>
    </xf>
    <xf numFmtId="0" fontId="38" fillId="0" borderId="1" xfId="0" applyFont="1" applyBorder="1" applyAlignment="1">
      <alignment vertical="center"/>
    </xf>
    <xf numFmtId="0" fontId="42" fillId="0" borderId="29" xfId="0" applyFont="1" applyBorder="1" applyAlignment="1">
      <alignment vertical="center"/>
    </xf>
    <xf numFmtId="0" fontId="38" fillId="0" borderId="29" xfId="0" applyFont="1" applyBorder="1" applyAlignment="1">
      <alignment vertical="center"/>
    </xf>
    <xf numFmtId="0" fontId="39" fillId="0" borderId="1" xfId="0" applyFont="1" applyBorder="1" applyAlignment="1">
      <alignment vertical="top"/>
    </xf>
    <xf numFmtId="49" fontId="39" fillId="0" borderId="1" xfId="0" applyNumberFormat="1" applyFont="1" applyBorder="1" applyAlignment="1">
      <alignment horizontal="left" vertical="center"/>
    </xf>
    <xf numFmtId="0" fontId="0" fillId="0" borderId="29" xfId="0" applyBorder="1" applyAlignment="1">
      <alignment vertical="top"/>
    </xf>
    <xf numFmtId="0" fontId="38" fillId="0" borderId="29" xfId="0" applyFont="1" applyBorder="1" applyAlignment="1">
      <alignment horizontal="left"/>
    </xf>
    <xf numFmtId="0" fontId="42" fillId="0" borderId="29" xfId="0" applyFont="1" applyBorder="1" applyAlignment="1"/>
    <xf numFmtId="0" fontId="36" fillId="0" borderId="27" xfId="0" applyFont="1" applyBorder="1" applyAlignment="1">
      <alignment vertical="top"/>
    </xf>
    <xf numFmtId="0" fontId="36" fillId="0" borderId="28" xfId="0" applyFont="1" applyBorder="1" applyAlignment="1">
      <alignment vertical="top"/>
    </xf>
    <xf numFmtId="0" fontId="36" fillId="0" borderId="30" xfId="0" applyFont="1" applyBorder="1" applyAlignment="1">
      <alignment vertical="top"/>
    </xf>
    <xf numFmtId="0" fontId="36" fillId="0" borderId="29" xfId="0" applyFont="1" applyBorder="1" applyAlignment="1">
      <alignment vertical="top"/>
    </xf>
    <xf numFmtId="0" fontId="36"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20" fillId="4" borderId="8" xfId="0" applyFont="1" applyFill="1" applyBorder="1" applyAlignment="1" applyProtection="1">
      <alignment horizontal="right" vertical="center"/>
    </xf>
    <xf numFmtId="0" fontId="20" fillId="4" borderId="8" xfId="0" applyFont="1" applyFill="1" applyBorder="1" applyAlignment="1" applyProtection="1">
      <alignment horizontal="center" vertical="center"/>
    </xf>
    <xf numFmtId="0" fontId="25" fillId="0" borderId="0" xfId="0" applyFont="1" applyAlignment="1" applyProtection="1">
      <alignment horizontal="left" vertical="center" wrapText="1"/>
    </xf>
    <xf numFmtId="4" fontId="26" fillId="0" borderId="0" xfId="0" applyNumberFormat="1" applyFont="1" applyAlignment="1" applyProtection="1">
      <alignment vertical="center"/>
    </xf>
    <xf numFmtId="0" fontId="26"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7" fillId="0" borderId="1" xfId="0" applyFont="1" applyBorder="1" applyAlignment="1">
      <alignment horizontal="center" vertical="center"/>
    </xf>
    <xf numFmtId="0" fontId="37" fillId="0" borderId="1" xfId="0" applyFont="1" applyBorder="1" applyAlignment="1">
      <alignment horizontal="center" vertical="center" wrapText="1"/>
    </xf>
    <xf numFmtId="0" fontId="38" fillId="0" borderId="29" xfId="0" applyFont="1" applyBorder="1" applyAlignment="1">
      <alignment horizontal="left"/>
    </xf>
    <xf numFmtId="0" fontId="39" fillId="0" borderId="1" xfId="0" applyFont="1" applyBorder="1" applyAlignment="1">
      <alignment horizontal="left" vertical="center"/>
    </xf>
    <xf numFmtId="0" fontId="39" fillId="0" borderId="1" xfId="0" applyFont="1" applyBorder="1" applyAlignment="1">
      <alignment horizontal="left" vertical="top"/>
    </xf>
    <xf numFmtId="0" fontId="39" fillId="0" borderId="1" xfId="0" applyFont="1" applyBorder="1" applyAlignment="1">
      <alignment horizontal="left" vertical="center" wrapText="1"/>
    </xf>
    <xf numFmtId="0" fontId="38" fillId="0" borderId="29" xfId="0" applyFont="1" applyBorder="1" applyAlignment="1">
      <alignment horizontal="left" wrapText="1"/>
    </xf>
    <xf numFmtId="49" fontId="39" fillId="0" borderId="1" xfId="0" applyNumberFormat="1" applyFont="1" applyBorder="1" applyAlignment="1">
      <alignment horizontal="left" vertical="center" wrapText="1"/>
    </xf>
    <xf numFmtId="4" fontId="47" fillId="5" borderId="32" xfId="0" applyNumberFormat="1" applyFont="1" applyFill="1" applyBorder="1" applyAlignment="1" applyProtection="1">
      <alignmen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3"/>
  <sheetViews>
    <sheetView showGridLines="0" tabSelected="1" topLeftCell="A27"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357"/>
      <c r="AS2" s="357"/>
      <c r="AT2" s="357"/>
      <c r="AU2" s="357"/>
      <c r="AV2" s="357"/>
      <c r="AW2" s="357"/>
      <c r="AX2" s="357"/>
      <c r="AY2" s="357"/>
      <c r="AZ2" s="357"/>
      <c r="BA2" s="357"/>
      <c r="BB2" s="357"/>
      <c r="BC2" s="357"/>
      <c r="BD2" s="357"/>
      <c r="BE2" s="357"/>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341" t="s">
        <v>14</v>
      </c>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22"/>
      <c r="AQ5" s="22"/>
      <c r="AR5" s="20"/>
      <c r="BE5" s="338" t="s">
        <v>15</v>
      </c>
      <c r="BS5" s="17" t="s">
        <v>6</v>
      </c>
    </row>
    <row r="6" spans="1:74" s="1" customFormat="1" ht="36.950000000000003" customHeight="1">
      <c r="B6" s="21"/>
      <c r="C6" s="22"/>
      <c r="D6" s="28" t="s">
        <v>16</v>
      </c>
      <c r="E6" s="22"/>
      <c r="F6" s="22"/>
      <c r="G6" s="22"/>
      <c r="H6" s="22"/>
      <c r="I6" s="22"/>
      <c r="J6" s="22"/>
      <c r="K6" s="343" t="s">
        <v>17</v>
      </c>
      <c r="L6" s="342"/>
      <c r="M6" s="342"/>
      <c r="N6" s="342"/>
      <c r="O6" s="342"/>
      <c r="P6" s="342"/>
      <c r="Q6" s="342"/>
      <c r="R6" s="342"/>
      <c r="S6" s="342"/>
      <c r="T6" s="342"/>
      <c r="U6" s="342"/>
      <c r="V6" s="342"/>
      <c r="W6" s="342"/>
      <c r="X6" s="342"/>
      <c r="Y6" s="342"/>
      <c r="Z6" s="342"/>
      <c r="AA6" s="342"/>
      <c r="AB6" s="342"/>
      <c r="AC6" s="342"/>
      <c r="AD6" s="342"/>
      <c r="AE6" s="342"/>
      <c r="AF6" s="342"/>
      <c r="AG6" s="342"/>
      <c r="AH6" s="342"/>
      <c r="AI6" s="342"/>
      <c r="AJ6" s="342"/>
      <c r="AK6" s="342"/>
      <c r="AL6" s="342"/>
      <c r="AM6" s="342"/>
      <c r="AN6" s="342"/>
      <c r="AO6" s="342"/>
      <c r="AP6" s="22"/>
      <c r="AQ6" s="22"/>
      <c r="AR6" s="20"/>
      <c r="BE6" s="339"/>
      <c r="BS6" s="17" t="s">
        <v>6</v>
      </c>
    </row>
    <row r="7" spans="1:74" s="1" customFormat="1" ht="12" customHeight="1">
      <c r="B7" s="21"/>
      <c r="C7" s="22"/>
      <c r="D7" s="29"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21</v>
      </c>
      <c r="AO7" s="22"/>
      <c r="AP7" s="22"/>
      <c r="AQ7" s="22"/>
      <c r="AR7" s="20"/>
      <c r="BE7" s="339"/>
      <c r="BS7" s="17" t="s">
        <v>6</v>
      </c>
    </row>
    <row r="8" spans="1:74" s="1" customFormat="1" ht="12" customHeight="1">
      <c r="B8" s="21"/>
      <c r="C8" s="22"/>
      <c r="D8" s="29"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24</v>
      </c>
      <c r="AL8" s="22"/>
      <c r="AM8" s="22"/>
      <c r="AN8" s="30" t="s">
        <v>25</v>
      </c>
      <c r="AO8" s="22"/>
      <c r="AP8" s="22"/>
      <c r="AQ8" s="22"/>
      <c r="AR8" s="20"/>
      <c r="BE8" s="339"/>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39"/>
      <c r="BS9" s="17" t="s">
        <v>6</v>
      </c>
    </row>
    <row r="10" spans="1:74" s="1" customFormat="1" ht="12" customHeight="1">
      <c r="B10" s="21"/>
      <c r="C10" s="22"/>
      <c r="D10" s="29"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27</v>
      </c>
      <c r="AL10" s="22"/>
      <c r="AM10" s="22"/>
      <c r="AN10" s="27" t="s">
        <v>28</v>
      </c>
      <c r="AO10" s="22"/>
      <c r="AP10" s="22"/>
      <c r="AQ10" s="22"/>
      <c r="AR10" s="20"/>
      <c r="BE10" s="339"/>
      <c r="BS10" s="17" t="s">
        <v>6</v>
      </c>
    </row>
    <row r="11" spans="1:74" s="1" customFormat="1" ht="18.399999999999999" customHeight="1">
      <c r="B11" s="21"/>
      <c r="C11" s="22"/>
      <c r="D11" s="22"/>
      <c r="E11" s="27" t="s">
        <v>29</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30</v>
      </c>
      <c r="AL11" s="22"/>
      <c r="AM11" s="22"/>
      <c r="AN11" s="27" t="s">
        <v>31</v>
      </c>
      <c r="AO11" s="22"/>
      <c r="AP11" s="22"/>
      <c r="AQ11" s="22"/>
      <c r="AR11" s="20"/>
      <c r="BE11" s="339"/>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39"/>
      <c r="BS12" s="17" t="s">
        <v>6</v>
      </c>
    </row>
    <row r="13" spans="1:74" s="1" customFormat="1" ht="12" customHeight="1">
      <c r="B13" s="21"/>
      <c r="C13" s="22"/>
      <c r="D13" s="29" t="s">
        <v>32</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27</v>
      </c>
      <c r="AL13" s="22"/>
      <c r="AM13" s="22"/>
      <c r="AN13" s="31" t="s">
        <v>33</v>
      </c>
      <c r="AO13" s="22"/>
      <c r="AP13" s="22"/>
      <c r="AQ13" s="22"/>
      <c r="AR13" s="20"/>
      <c r="BE13" s="339"/>
      <c r="BS13" s="17" t="s">
        <v>6</v>
      </c>
    </row>
    <row r="14" spans="1:74">
      <c r="B14" s="21"/>
      <c r="C14" s="22"/>
      <c r="D14" s="22"/>
      <c r="E14" s="344" t="s">
        <v>33</v>
      </c>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5"/>
      <c r="AE14" s="345"/>
      <c r="AF14" s="345"/>
      <c r="AG14" s="345"/>
      <c r="AH14" s="345"/>
      <c r="AI14" s="345"/>
      <c r="AJ14" s="345"/>
      <c r="AK14" s="29" t="s">
        <v>30</v>
      </c>
      <c r="AL14" s="22"/>
      <c r="AM14" s="22"/>
      <c r="AN14" s="31" t="s">
        <v>33</v>
      </c>
      <c r="AO14" s="22"/>
      <c r="AP14" s="22"/>
      <c r="AQ14" s="22"/>
      <c r="AR14" s="20"/>
      <c r="BE14" s="339"/>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39"/>
      <c r="BS15" s="17" t="s">
        <v>4</v>
      </c>
    </row>
    <row r="16" spans="1:74" s="1" customFormat="1" ht="12" customHeight="1">
      <c r="B16" s="21"/>
      <c r="C16" s="22"/>
      <c r="D16" s="29" t="s">
        <v>34</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27</v>
      </c>
      <c r="AL16" s="22"/>
      <c r="AM16" s="22"/>
      <c r="AN16" s="27" t="s">
        <v>35</v>
      </c>
      <c r="AO16" s="22"/>
      <c r="AP16" s="22"/>
      <c r="AQ16" s="22"/>
      <c r="AR16" s="20"/>
      <c r="BE16" s="339"/>
      <c r="BS16" s="17" t="s">
        <v>4</v>
      </c>
    </row>
    <row r="17" spans="1:71" s="1" customFormat="1" ht="18.399999999999999" customHeight="1">
      <c r="B17" s="21"/>
      <c r="C17" s="22"/>
      <c r="D17" s="22"/>
      <c r="E17" s="27" t="s">
        <v>36</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30</v>
      </c>
      <c r="AL17" s="22"/>
      <c r="AM17" s="22"/>
      <c r="AN17" s="27" t="s">
        <v>35</v>
      </c>
      <c r="AO17" s="22"/>
      <c r="AP17" s="22"/>
      <c r="AQ17" s="22"/>
      <c r="AR17" s="20"/>
      <c r="BE17" s="339"/>
      <c r="BS17" s="17" t="s">
        <v>37</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39"/>
      <c r="BS18" s="17" t="s">
        <v>6</v>
      </c>
    </row>
    <row r="19" spans="1:71" s="1" customFormat="1" ht="12" customHeight="1">
      <c r="B19" s="21"/>
      <c r="C19" s="22"/>
      <c r="D19" s="29"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27</v>
      </c>
      <c r="AL19" s="22"/>
      <c r="AM19" s="22"/>
      <c r="AN19" s="27" t="s">
        <v>35</v>
      </c>
      <c r="AO19" s="22"/>
      <c r="AP19" s="22"/>
      <c r="AQ19" s="22"/>
      <c r="AR19" s="20"/>
      <c r="BE19" s="339"/>
      <c r="BS19" s="17" t="s">
        <v>6</v>
      </c>
    </row>
    <row r="20" spans="1:71" s="1" customFormat="1" ht="18.399999999999999" customHeight="1">
      <c r="B20" s="21"/>
      <c r="C20" s="22"/>
      <c r="D20" s="22"/>
      <c r="E20" s="27" t="s">
        <v>39</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30</v>
      </c>
      <c r="AL20" s="22"/>
      <c r="AM20" s="22"/>
      <c r="AN20" s="27" t="s">
        <v>35</v>
      </c>
      <c r="AO20" s="22"/>
      <c r="AP20" s="22"/>
      <c r="AQ20" s="22"/>
      <c r="AR20" s="20"/>
      <c r="BE20" s="339"/>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39"/>
    </row>
    <row r="22" spans="1:71" s="1" customFormat="1" ht="12" customHeight="1">
      <c r="B22" s="21"/>
      <c r="C22" s="22"/>
      <c r="D22" s="29" t="s">
        <v>40</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39"/>
    </row>
    <row r="23" spans="1:71" s="1" customFormat="1" ht="59.25" customHeight="1">
      <c r="B23" s="21"/>
      <c r="C23" s="22"/>
      <c r="D23" s="22"/>
      <c r="E23" s="346" t="s">
        <v>41</v>
      </c>
      <c r="F23" s="346"/>
      <c r="G23" s="346"/>
      <c r="H23" s="346"/>
      <c r="I23" s="346"/>
      <c r="J23" s="346"/>
      <c r="K23" s="346"/>
      <c r="L23" s="346"/>
      <c r="M23" s="346"/>
      <c r="N23" s="346"/>
      <c r="O23" s="346"/>
      <c r="P23" s="346"/>
      <c r="Q23" s="346"/>
      <c r="R23" s="346"/>
      <c r="S23" s="346"/>
      <c r="T23" s="346"/>
      <c r="U23" s="346"/>
      <c r="V23" s="346"/>
      <c r="W23" s="346"/>
      <c r="X23" s="346"/>
      <c r="Y23" s="346"/>
      <c r="Z23" s="346"/>
      <c r="AA23" s="346"/>
      <c r="AB23" s="346"/>
      <c r="AC23" s="346"/>
      <c r="AD23" s="346"/>
      <c r="AE23" s="346"/>
      <c r="AF23" s="346"/>
      <c r="AG23" s="346"/>
      <c r="AH23" s="346"/>
      <c r="AI23" s="346"/>
      <c r="AJ23" s="346"/>
      <c r="AK23" s="346"/>
      <c r="AL23" s="346"/>
      <c r="AM23" s="346"/>
      <c r="AN23" s="346"/>
      <c r="AO23" s="22"/>
      <c r="AP23" s="22"/>
      <c r="AQ23" s="22"/>
      <c r="AR23" s="20"/>
      <c r="BE23" s="339"/>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39"/>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339"/>
    </row>
    <row r="26" spans="1:71" s="2" customFormat="1" ht="25.9" customHeight="1">
      <c r="A26" s="34"/>
      <c r="B26" s="35"/>
      <c r="C26" s="36"/>
      <c r="D26" s="37" t="s">
        <v>42</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47">
        <f>ROUND(AG54,2)</f>
        <v>0</v>
      </c>
      <c r="AL26" s="348"/>
      <c r="AM26" s="348"/>
      <c r="AN26" s="348"/>
      <c r="AO26" s="348"/>
      <c r="AP26" s="36"/>
      <c r="AQ26" s="36"/>
      <c r="AR26" s="39"/>
      <c r="BE26" s="339"/>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339"/>
    </row>
    <row r="28" spans="1:71" s="2" customFormat="1">
      <c r="A28" s="34"/>
      <c r="B28" s="35"/>
      <c r="C28" s="36"/>
      <c r="D28" s="36"/>
      <c r="E28" s="36"/>
      <c r="F28" s="36"/>
      <c r="G28" s="36"/>
      <c r="H28" s="36"/>
      <c r="I28" s="36"/>
      <c r="J28" s="36"/>
      <c r="K28" s="36"/>
      <c r="L28" s="349" t="s">
        <v>43</v>
      </c>
      <c r="M28" s="349"/>
      <c r="N28" s="349"/>
      <c r="O28" s="349"/>
      <c r="P28" s="349"/>
      <c r="Q28" s="36"/>
      <c r="R28" s="36"/>
      <c r="S28" s="36"/>
      <c r="T28" s="36"/>
      <c r="U28" s="36"/>
      <c r="V28" s="36"/>
      <c r="W28" s="349" t="s">
        <v>44</v>
      </c>
      <c r="X28" s="349"/>
      <c r="Y28" s="349"/>
      <c r="Z28" s="349"/>
      <c r="AA28" s="349"/>
      <c r="AB28" s="349"/>
      <c r="AC28" s="349"/>
      <c r="AD28" s="349"/>
      <c r="AE28" s="349"/>
      <c r="AF28" s="36"/>
      <c r="AG28" s="36"/>
      <c r="AH28" s="36"/>
      <c r="AI28" s="36"/>
      <c r="AJ28" s="36"/>
      <c r="AK28" s="349" t="s">
        <v>45</v>
      </c>
      <c r="AL28" s="349"/>
      <c r="AM28" s="349"/>
      <c r="AN28" s="349"/>
      <c r="AO28" s="349"/>
      <c r="AP28" s="36"/>
      <c r="AQ28" s="36"/>
      <c r="AR28" s="39"/>
      <c r="BE28" s="339"/>
    </row>
    <row r="29" spans="1:71" s="3" customFormat="1" ht="14.45" customHeight="1">
      <c r="B29" s="40"/>
      <c r="C29" s="41"/>
      <c r="D29" s="29" t="s">
        <v>46</v>
      </c>
      <c r="E29" s="41"/>
      <c r="F29" s="29" t="s">
        <v>47</v>
      </c>
      <c r="G29" s="41"/>
      <c r="H29" s="41"/>
      <c r="I29" s="41"/>
      <c r="J29" s="41"/>
      <c r="K29" s="41"/>
      <c r="L29" s="352">
        <v>0.21</v>
      </c>
      <c r="M29" s="351"/>
      <c r="N29" s="351"/>
      <c r="O29" s="351"/>
      <c r="P29" s="351"/>
      <c r="Q29" s="41"/>
      <c r="R29" s="41"/>
      <c r="S29" s="41"/>
      <c r="T29" s="41"/>
      <c r="U29" s="41"/>
      <c r="V29" s="41"/>
      <c r="W29" s="350">
        <f>ROUND(AZ54, 2)</f>
        <v>0</v>
      </c>
      <c r="X29" s="351"/>
      <c r="Y29" s="351"/>
      <c r="Z29" s="351"/>
      <c r="AA29" s="351"/>
      <c r="AB29" s="351"/>
      <c r="AC29" s="351"/>
      <c r="AD29" s="351"/>
      <c r="AE29" s="351"/>
      <c r="AF29" s="41"/>
      <c r="AG29" s="41"/>
      <c r="AH29" s="41"/>
      <c r="AI29" s="41"/>
      <c r="AJ29" s="41"/>
      <c r="AK29" s="350">
        <f>ROUND(AV54, 2)</f>
        <v>0</v>
      </c>
      <c r="AL29" s="351"/>
      <c r="AM29" s="351"/>
      <c r="AN29" s="351"/>
      <c r="AO29" s="351"/>
      <c r="AP29" s="41"/>
      <c r="AQ29" s="41"/>
      <c r="AR29" s="42"/>
      <c r="BE29" s="340"/>
    </row>
    <row r="30" spans="1:71" s="3" customFormat="1" ht="14.45" customHeight="1">
      <c r="B30" s="40"/>
      <c r="C30" s="41"/>
      <c r="D30" s="41"/>
      <c r="E30" s="41"/>
      <c r="F30" s="29" t="s">
        <v>48</v>
      </c>
      <c r="G30" s="41"/>
      <c r="H30" s="41"/>
      <c r="I30" s="41"/>
      <c r="J30" s="41"/>
      <c r="K30" s="41"/>
      <c r="L30" s="352">
        <v>0.15</v>
      </c>
      <c r="M30" s="351"/>
      <c r="N30" s="351"/>
      <c r="O30" s="351"/>
      <c r="P30" s="351"/>
      <c r="Q30" s="41"/>
      <c r="R30" s="41"/>
      <c r="S30" s="41"/>
      <c r="T30" s="41"/>
      <c r="U30" s="41"/>
      <c r="V30" s="41"/>
      <c r="W30" s="350">
        <f>ROUND(BA54, 2)</f>
        <v>0</v>
      </c>
      <c r="X30" s="351"/>
      <c r="Y30" s="351"/>
      <c r="Z30" s="351"/>
      <c r="AA30" s="351"/>
      <c r="AB30" s="351"/>
      <c r="AC30" s="351"/>
      <c r="AD30" s="351"/>
      <c r="AE30" s="351"/>
      <c r="AF30" s="41"/>
      <c r="AG30" s="41"/>
      <c r="AH30" s="41"/>
      <c r="AI30" s="41"/>
      <c r="AJ30" s="41"/>
      <c r="AK30" s="350">
        <f>ROUND(AW54, 2)</f>
        <v>0</v>
      </c>
      <c r="AL30" s="351"/>
      <c r="AM30" s="351"/>
      <c r="AN30" s="351"/>
      <c r="AO30" s="351"/>
      <c r="AP30" s="41"/>
      <c r="AQ30" s="41"/>
      <c r="AR30" s="42"/>
      <c r="BE30" s="340"/>
    </row>
    <row r="31" spans="1:71" s="3" customFormat="1" ht="14.45" hidden="1" customHeight="1">
      <c r="B31" s="40"/>
      <c r="C31" s="41"/>
      <c r="D31" s="41"/>
      <c r="E31" s="41"/>
      <c r="F31" s="29" t="s">
        <v>49</v>
      </c>
      <c r="G31" s="41"/>
      <c r="H31" s="41"/>
      <c r="I31" s="41"/>
      <c r="J31" s="41"/>
      <c r="K31" s="41"/>
      <c r="L31" s="352">
        <v>0.21</v>
      </c>
      <c r="M31" s="351"/>
      <c r="N31" s="351"/>
      <c r="O31" s="351"/>
      <c r="P31" s="351"/>
      <c r="Q31" s="41"/>
      <c r="R31" s="41"/>
      <c r="S31" s="41"/>
      <c r="T31" s="41"/>
      <c r="U31" s="41"/>
      <c r="V31" s="41"/>
      <c r="W31" s="350">
        <f>ROUND(BB54, 2)</f>
        <v>0</v>
      </c>
      <c r="X31" s="351"/>
      <c r="Y31" s="351"/>
      <c r="Z31" s="351"/>
      <c r="AA31" s="351"/>
      <c r="AB31" s="351"/>
      <c r="AC31" s="351"/>
      <c r="AD31" s="351"/>
      <c r="AE31" s="351"/>
      <c r="AF31" s="41"/>
      <c r="AG31" s="41"/>
      <c r="AH31" s="41"/>
      <c r="AI31" s="41"/>
      <c r="AJ31" s="41"/>
      <c r="AK31" s="350">
        <v>0</v>
      </c>
      <c r="AL31" s="351"/>
      <c r="AM31" s="351"/>
      <c r="AN31" s="351"/>
      <c r="AO31" s="351"/>
      <c r="AP31" s="41"/>
      <c r="AQ31" s="41"/>
      <c r="AR31" s="42"/>
      <c r="BE31" s="340"/>
    </row>
    <row r="32" spans="1:71" s="3" customFormat="1" ht="14.45" hidden="1" customHeight="1">
      <c r="B32" s="40"/>
      <c r="C32" s="41"/>
      <c r="D32" s="41"/>
      <c r="E32" s="41"/>
      <c r="F32" s="29" t="s">
        <v>50</v>
      </c>
      <c r="G32" s="41"/>
      <c r="H32" s="41"/>
      <c r="I32" s="41"/>
      <c r="J32" s="41"/>
      <c r="K32" s="41"/>
      <c r="L32" s="352">
        <v>0.15</v>
      </c>
      <c r="M32" s="351"/>
      <c r="N32" s="351"/>
      <c r="O32" s="351"/>
      <c r="P32" s="351"/>
      <c r="Q32" s="41"/>
      <c r="R32" s="41"/>
      <c r="S32" s="41"/>
      <c r="T32" s="41"/>
      <c r="U32" s="41"/>
      <c r="V32" s="41"/>
      <c r="W32" s="350">
        <f>ROUND(BC54, 2)</f>
        <v>0</v>
      </c>
      <c r="X32" s="351"/>
      <c r="Y32" s="351"/>
      <c r="Z32" s="351"/>
      <c r="AA32" s="351"/>
      <c r="AB32" s="351"/>
      <c r="AC32" s="351"/>
      <c r="AD32" s="351"/>
      <c r="AE32" s="351"/>
      <c r="AF32" s="41"/>
      <c r="AG32" s="41"/>
      <c r="AH32" s="41"/>
      <c r="AI32" s="41"/>
      <c r="AJ32" s="41"/>
      <c r="AK32" s="350">
        <v>0</v>
      </c>
      <c r="AL32" s="351"/>
      <c r="AM32" s="351"/>
      <c r="AN32" s="351"/>
      <c r="AO32" s="351"/>
      <c r="AP32" s="41"/>
      <c r="AQ32" s="41"/>
      <c r="AR32" s="42"/>
      <c r="BE32" s="340"/>
    </row>
    <row r="33" spans="1:57" s="3" customFormat="1" ht="14.45" hidden="1" customHeight="1">
      <c r="B33" s="40"/>
      <c r="C33" s="41"/>
      <c r="D33" s="41"/>
      <c r="E33" s="41"/>
      <c r="F33" s="29" t="s">
        <v>51</v>
      </c>
      <c r="G33" s="41"/>
      <c r="H33" s="41"/>
      <c r="I33" s="41"/>
      <c r="J33" s="41"/>
      <c r="K33" s="41"/>
      <c r="L33" s="352">
        <v>0</v>
      </c>
      <c r="M33" s="351"/>
      <c r="N33" s="351"/>
      <c r="O33" s="351"/>
      <c r="P33" s="351"/>
      <c r="Q33" s="41"/>
      <c r="R33" s="41"/>
      <c r="S33" s="41"/>
      <c r="T33" s="41"/>
      <c r="U33" s="41"/>
      <c r="V33" s="41"/>
      <c r="W33" s="350">
        <f>ROUND(BD54, 2)</f>
        <v>0</v>
      </c>
      <c r="X33" s="351"/>
      <c r="Y33" s="351"/>
      <c r="Z33" s="351"/>
      <c r="AA33" s="351"/>
      <c r="AB33" s="351"/>
      <c r="AC33" s="351"/>
      <c r="AD33" s="351"/>
      <c r="AE33" s="351"/>
      <c r="AF33" s="41"/>
      <c r="AG33" s="41"/>
      <c r="AH33" s="41"/>
      <c r="AI33" s="41"/>
      <c r="AJ33" s="41"/>
      <c r="AK33" s="350">
        <v>0</v>
      </c>
      <c r="AL33" s="351"/>
      <c r="AM33" s="351"/>
      <c r="AN33" s="351"/>
      <c r="AO33" s="351"/>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52</v>
      </c>
      <c r="E35" s="45"/>
      <c r="F35" s="45"/>
      <c r="G35" s="45"/>
      <c r="H35" s="45"/>
      <c r="I35" s="45"/>
      <c r="J35" s="45"/>
      <c r="K35" s="45"/>
      <c r="L35" s="45"/>
      <c r="M35" s="45"/>
      <c r="N35" s="45"/>
      <c r="O35" s="45"/>
      <c r="P35" s="45"/>
      <c r="Q35" s="45"/>
      <c r="R35" s="45"/>
      <c r="S35" s="45"/>
      <c r="T35" s="46" t="s">
        <v>53</v>
      </c>
      <c r="U35" s="45"/>
      <c r="V35" s="45"/>
      <c r="W35" s="45"/>
      <c r="X35" s="356" t="s">
        <v>54</v>
      </c>
      <c r="Y35" s="354"/>
      <c r="Z35" s="354"/>
      <c r="AA35" s="354"/>
      <c r="AB35" s="354"/>
      <c r="AC35" s="45"/>
      <c r="AD35" s="45"/>
      <c r="AE35" s="45"/>
      <c r="AF35" s="45"/>
      <c r="AG35" s="45"/>
      <c r="AH35" s="45"/>
      <c r="AI35" s="45"/>
      <c r="AJ35" s="45"/>
      <c r="AK35" s="353">
        <f>SUM(AK26:AK33)</f>
        <v>0</v>
      </c>
      <c r="AL35" s="354"/>
      <c r="AM35" s="354"/>
      <c r="AN35" s="354"/>
      <c r="AO35" s="355"/>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55</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13</v>
      </c>
      <c r="D44" s="52"/>
      <c r="E44" s="52"/>
      <c r="F44" s="52"/>
      <c r="G44" s="52"/>
      <c r="H44" s="52"/>
      <c r="I44" s="52"/>
      <c r="J44" s="52"/>
      <c r="K44" s="52"/>
      <c r="L44" s="52" t="str">
        <f>K5</f>
        <v>65423041</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16</v>
      </c>
      <c r="D45" s="56"/>
      <c r="E45" s="56"/>
      <c r="F45" s="56"/>
      <c r="G45" s="56"/>
      <c r="H45" s="56"/>
      <c r="I45" s="56"/>
      <c r="J45" s="56"/>
      <c r="K45" s="56"/>
      <c r="L45" s="318" t="str">
        <f>K6</f>
        <v>Výměna pražců a kolejnic v úseku Veselí nad Lužnicí – Počátky-Žirovnice I. etapa</v>
      </c>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319"/>
      <c r="AL45" s="319"/>
      <c r="AM45" s="319"/>
      <c r="AN45" s="319"/>
      <c r="AO45" s="319"/>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22</v>
      </c>
      <c r="D47" s="36"/>
      <c r="E47" s="36"/>
      <c r="F47" s="36"/>
      <c r="G47" s="36"/>
      <c r="H47" s="36"/>
      <c r="I47" s="36"/>
      <c r="J47" s="36"/>
      <c r="K47" s="36"/>
      <c r="L47" s="58" t="str">
        <f>IF(K8="","",K8)</f>
        <v>trať 225 dle JŘ, TÚ Veselí n/L. - Doňov</v>
      </c>
      <c r="M47" s="36"/>
      <c r="N47" s="36"/>
      <c r="O47" s="36"/>
      <c r="P47" s="36"/>
      <c r="Q47" s="36"/>
      <c r="R47" s="36"/>
      <c r="S47" s="36"/>
      <c r="T47" s="36"/>
      <c r="U47" s="36"/>
      <c r="V47" s="36"/>
      <c r="W47" s="36"/>
      <c r="X47" s="36"/>
      <c r="Y47" s="36"/>
      <c r="Z47" s="36"/>
      <c r="AA47" s="36"/>
      <c r="AB47" s="36"/>
      <c r="AC47" s="36"/>
      <c r="AD47" s="36"/>
      <c r="AE47" s="36"/>
      <c r="AF47" s="36"/>
      <c r="AG47" s="36"/>
      <c r="AH47" s="36"/>
      <c r="AI47" s="29" t="s">
        <v>24</v>
      </c>
      <c r="AJ47" s="36"/>
      <c r="AK47" s="36"/>
      <c r="AL47" s="36"/>
      <c r="AM47" s="320" t="str">
        <f>IF(AN8= "","",AN8)</f>
        <v>24. 5. 2023</v>
      </c>
      <c r="AN47" s="320"/>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26</v>
      </c>
      <c r="D49" s="36"/>
      <c r="E49" s="36"/>
      <c r="F49" s="36"/>
      <c r="G49" s="36"/>
      <c r="H49" s="36"/>
      <c r="I49" s="36"/>
      <c r="J49" s="36"/>
      <c r="K49" s="36"/>
      <c r="L49" s="52" t="str">
        <f>IF(E11= "","",E11)</f>
        <v>Správa železnic, státní organizace, OŘ Plzeň</v>
      </c>
      <c r="M49" s="36"/>
      <c r="N49" s="36"/>
      <c r="O49" s="36"/>
      <c r="P49" s="36"/>
      <c r="Q49" s="36"/>
      <c r="R49" s="36"/>
      <c r="S49" s="36"/>
      <c r="T49" s="36"/>
      <c r="U49" s="36"/>
      <c r="V49" s="36"/>
      <c r="W49" s="36"/>
      <c r="X49" s="36"/>
      <c r="Y49" s="36"/>
      <c r="Z49" s="36"/>
      <c r="AA49" s="36"/>
      <c r="AB49" s="36"/>
      <c r="AC49" s="36"/>
      <c r="AD49" s="36"/>
      <c r="AE49" s="36"/>
      <c r="AF49" s="36"/>
      <c r="AG49" s="36"/>
      <c r="AH49" s="36"/>
      <c r="AI49" s="29" t="s">
        <v>34</v>
      </c>
      <c r="AJ49" s="36"/>
      <c r="AK49" s="36"/>
      <c r="AL49" s="36"/>
      <c r="AM49" s="321" t="str">
        <f>IF(E17="","",E17)</f>
        <v xml:space="preserve"> </v>
      </c>
      <c r="AN49" s="322"/>
      <c r="AO49" s="322"/>
      <c r="AP49" s="322"/>
      <c r="AQ49" s="36"/>
      <c r="AR49" s="39"/>
      <c r="AS49" s="323" t="s">
        <v>56</v>
      </c>
      <c r="AT49" s="324"/>
      <c r="AU49" s="60"/>
      <c r="AV49" s="60"/>
      <c r="AW49" s="60"/>
      <c r="AX49" s="60"/>
      <c r="AY49" s="60"/>
      <c r="AZ49" s="60"/>
      <c r="BA49" s="60"/>
      <c r="BB49" s="60"/>
      <c r="BC49" s="60"/>
      <c r="BD49" s="61"/>
      <c r="BE49" s="34"/>
    </row>
    <row r="50" spans="1:91" s="2" customFormat="1" ht="15.2" customHeight="1">
      <c r="A50" s="34"/>
      <c r="B50" s="35"/>
      <c r="C50" s="29" t="s">
        <v>32</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38</v>
      </c>
      <c r="AJ50" s="36"/>
      <c r="AK50" s="36"/>
      <c r="AL50" s="36"/>
      <c r="AM50" s="321" t="str">
        <f>IF(E20="","",E20)</f>
        <v>Libor Brabenec</v>
      </c>
      <c r="AN50" s="322"/>
      <c r="AO50" s="322"/>
      <c r="AP50" s="322"/>
      <c r="AQ50" s="36"/>
      <c r="AR50" s="39"/>
      <c r="AS50" s="325"/>
      <c r="AT50" s="326"/>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327"/>
      <c r="AT51" s="328"/>
      <c r="AU51" s="64"/>
      <c r="AV51" s="64"/>
      <c r="AW51" s="64"/>
      <c r="AX51" s="64"/>
      <c r="AY51" s="64"/>
      <c r="AZ51" s="64"/>
      <c r="BA51" s="64"/>
      <c r="BB51" s="64"/>
      <c r="BC51" s="64"/>
      <c r="BD51" s="65"/>
      <c r="BE51" s="34"/>
    </row>
    <row r="52" spans="1:91" s="2" customFormat="1" ht="29.25" customHeight="1">
      <c r="A52" s="34"/>
      <c r="B52" s="35"/>
      <c r="C52" s="329" t="s">
        <v>57</v>
      </c>
      <c r="D52" s="330"/>
      <c r="E52" s="330"/>
      <c r="F52" s="330"/>
      <c r="G52" s="330"/>
      <c r="H52" s="66"/>
      <c r="I52" s="332" t="s">
        <v>58</v>
      </c>
      <c r="J52" s="330"/>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31" t="s">
        <v>59</v>
      </c>
      <c r="AH52" s="330"/>
      <c r="AI52" s="330"/>
      <c r="AJ52" s="330"/>
      <c r="AK52" s="330"/>
      <c r="AL52" s="330"/>
      <c r="AM52" s="330"/>
      <c r="AN52" s="332" t="s">
        <v>60</v>
      </c>
      <c r="AO52" s="330"/>
      <c r="AP52" s="330"/>
      <c r="AQ52" s="67" t="s">
        <v>61</v>
      </c>
      <c r="AR52" s="39"/>
      <c r="AS52" s="68" t="s">
        <v>62</v>
      </c>
      <c r="AT52" s="69" t="s">
        <v>63</v>
      </c>
      <c r="AU52" s="69" t="s">
        <v>64</v>
      </c>
      <c r="AV52" s="69" t="s">
        <v>65</v>
      </c>
      <c r="AW52" s="69" t="s">
        <v>66</v>
      </c>
      <c r="AX52" s="69" t="s">
        <v>67</v>
      </c>
      <c r="AY52" s="69" t="s">
        <v>68</v>
      </c>
      <c r="AZ52" s="69" t="s">
        <v>69</v>
      </c>
      <c r="BA52" s="69" t="s">
        <v>70</v>
      </c>
      <c r="BB52" s="69" t="s">
        <v>71</v>
      </c>
      <c r="BC52" s="69" t="s">
        <v>72</v>
      </c>
      <c r="BD52" s="70" t="s">
        <v>73</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74</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336">
        <f>ROUND(SUM(AG55:AG61),2)</f>
        <v>0</v>
      </c>
      <c r="AH54" s="336"/>
      <c r="AI54" s="336"/>
      <c r="AJ54" s="336"/>
      <c r="AK54" s="336"/>
      <c r="AL54" s="336"/>
      <c r="AM54" s="336"/>
      <c r="AN54" s="337">
        <f t="shared" ref="AN54:AN61" si="0">SUM(AG54,AT54)</f>
        <v>0</v>
      </c>
      <c r="AO54" s="337"/>
      <c r="AP54" s="337"/>
      <c r="AQ54" s="78" t="s">
        <v>35</v>
      </c>
      <c r="AR54" s="79"/>
      <c r="AS54" s="80">
        <f>ROUND(SUM(AS55:AS61),2)</f>
        <v>0</v>
      </c>
      <c r="AT54" s="81">
        <f t="shared" ref="AT54:AT61" si="1">ROUND(SUM(AV54:AW54),2)</f>
        <v>0</v>
      </c>
      <c r="AU54" s="82">
        <f>ROUND(SUM(AU55:AU61),5)</f>
        <v>0</v>
      </c>
      <c r="AV54" s="81">
        <f>ROUND(AZ54*L29,2)</f>
        <v>0</v>
      </c>
      <c r="AW54" s="81">
        <f>ROUND(BA54*L30,2)</f>
        <v>0</v>
      </c>
      <c r="AX54" s="81">
        <f>ROUND(BB54*L29,2)</f>
        <v>0</v>
      </c>
      <c r="AY54" s="81">
        <f>ROUND(BC54*L30,2)</f>
        <v>0</v>
      </c>
      <c r="AZ54" s="81">
        <f>ROUND(SUM(AZ55:AZ61),2)</f>
        <v>0</v>
      </c>
      <c r="BA54" s="81">
        <f>ROUND(SUM(BA55:BA61),2)</f>
        <v>0</v>
      </c>
      <c r="BB54" s="81">
        <f>ROUND(SUM(BB55:BB61),2)</f>
        <v>0</v>
      </c>
      <c r="BC54" s="81">
        <f>ROUND(SUM(BC55:BC61),2)</f>
        <v>0</v>
      </c>
      <c r="BD54" s="83">
        <f>ROUND(SUM(BD55:BD61),2)</f>
        <v>0</v>
      </c>
      <c r="BS54" s="84" t="s">
        <v>75</v>
      </c>
      <c r="BT54" s="84" t="s">
        <v>76</v>
      </c>
      <c r="BU54" s="85" t="s">
        <v>77</v>
      </c>
      <c r="BV54" s="84" t="s">
        <v>78</v>
      </c>
      <c r="BW54" s="84" t="s">
        <v>5</v>
      </c>
      <c r="BX54" s="84" t="s">
        <v>79</v>
      </c>
      <c r="CL54" s="84" t="s">
        <v>19</v>
      </c>
    </row>
    <row r="55" spans="1:91" s="7" customFormat="1" ht="16.5" customHeight="1">
      <c r="A55" s="86" t="s">
        <v>80</v>
      </c>
      <c r="B55" s="87"/>
      <c r="C55" s="88"/>
      <c r="D55" s="333" t="s">
        <v>81</v>
      </c>
      <c r="E55" s="333"/>
      <c r="F55" s="333"/>
      <c r="G55" s="333"/>
      <c r="H55" s="333"/>
      <c r="I55" s="89"/>
      <c r="J55" s="333" t="s">
        <v>82</v>
      </c>
      <c r="K55" s="333"/>
      <c r="L55" s="333"/>
      <c r="M55" s="333"/>
      <c r="N55" s="333"/>
      <c r="O55" s="333"/>
      <c r="P55" s="333"/>
      <c r="Q55" s="333"/>
      <c r="R55" s="333"/>
      <c r="S55" s="333"/>
      <c r="T55" s="333"/>
      <c r="U55" s="333"/>
      <c r="V55" s="333"/>
      <c r="W55" s="333"/>
      <c r="X55" s="333"/>
      <c r="Y55" s="333"/>
      <c r="Z55" s="333"/>
      <c r="AA55" s="333"/>
      <c r="AB55" s="333"/>
      <c r="AC55" s="333"/>
      <c r="AD55" s="333"/>
      <c r="AE55" s="333"/>
      <c r="AF55" s="333"/>
      <c r="AG55" s="334">
        <f>'SO 01 - SVP, SVK a SČ v T...'!J30</f>
        <v>0</v>
      </c>
      <c r="AH55" s="335"/>
      <c r="AI55" s="335"/>
      <c r="AJ55" s="335"/>
      <c r="AK55" s="335"/>
      <c r="AL55" s="335"/>
      <c r="AM55" s="335"/>
      <c r="AN55" s="334">
        <f t="shared" si="0"/>
        <v>0</v>
      </c>
      <c r="AO55" s="335"/>
      <c r="AP55" s="335"/>
      <c r="AQ55" s="90" t="s">
        <v>83</v>
      </c>
      <c r="AR55" s="91"/>
      <c r="AS55" s="92">
        <v>0</v>
      </c>
      <c r="AT55" s="93">
        <f t="shared" si="1"/>
        <v>0</v>
      </c>
      <c r="AU55" s="94">
        <f>'SO 01 - SVP, SVK a SČ v T...'!P82</f>
        <v>0</v>
      </c>
      <c r="AV55" s="93">
        <f>'SO 01 - SVP, SVK a SČ v T...'!J33</f>
        <v>0</v>
      </c>
      <c r="AW55" s="93">
        <f>'SO 01 - SVP, SVK a SČ v T...'!J34</f>
        <v>0</v>
      </c>
      <c r="AX55" s="93">
        <f>'SO 01 - SVP, SVK a SČ v T...'!J35</f>
        <v>0</v>
      </c>
      <c r="AY55" s="93">
        <f>'SO 01 - SVP, SVK a SČ v T...'!J36</f>
        <v>0</v>
      </c>
      <c r="AZ55" s="93">
        <f>'SO 01 - SVP, SVK a SČ v T...'!F33</f>
        <v>0</v>
      </c>
      <c r="BA55" s="93">
        <f>'SO 01 - SVP, SVK a SČ v T...'!F34</f>
        <v>0</v>
      </c>
      <c r="BB55" s="93">
        <f>'SO 01 - SVP, SVK a SČ v T...'!F35</f>
        <v>0</v>
      </c>
      <c r="BC55" s="93">
        <f>'SO 01 - SVP, SVK a SČ v T...'!F36</f>
        <v>0</v>
      </c>
      <c r="BD55" s="95">
        <f>'SO 01 - SVP, SVK a SČ v T...'!F37</f>
        <v>0</v>
      </c>
      <c r="BT55" s="96" t="s">
        <v>84</v>
      </c>
      <c r="BV55" s="96" t="s">
        <v>78</v>
      </c>
      <c r="BW55" s="96" t="s">
        <v>85</v>
      </c>
      <c r="BX55" s="96" t="s">
        <v>5</v>
      </c>
      <c r="CL55" s="96" t="s">
        <v>19</v>
      </c>
      <c r="CM55" s="96" t="s">
        <v>86</v>
      </c>
    </row>
    <row r="56" spans="1:91" s="7" customFormat="1" ht="16.5" customHeight="1">
      <c r="A56" s="86" t="s">
        <v>80</v>
      </c>
      <c r="B56" s="87"/>
      <c r="C56" s="88"/>
      <c r="D56" s="333" t="s">
        <v>87</v>
      </c>
      <c r="E56" s="333"/>
      <c r="F56" s="333"/>
      <c r="G56" s="333"/>
      <c r="H56" s="333"/>
      <c r="I56" s="89"/>
      <c r="J56" s="333" t="s">
        <v>88</v>
      </c>
      <c r="K56" s="333"/>
      <c r="L56" s="333"/>
      <c r="M56" s="333"/>
      <c r="N56" s="333"/>
      <c r="O56" s="333"/>
      <c r="P56" s="333"/>
      <c r="Q56" s="333"/>
      <c r="R56" s="333"/>
      <c r="S56" s="333"/>
      <c r="T56" s="333"/>
      <c r="U56" s="333"/>
      <c r="V56" s="333"/>
      <c r="W56" s="333"/>
      <c r="X56" s="333"/>
      <c r="Y56" s="333"/>
      <c r="Z56" s="333"/>
      <c r="AA56" s="333"/>
      <c r="AB56" s="333"/>
      <c r="AC56" s="333"/>
      <c r="AD56" s="333"/>
      <c r="AE56" s="333"/>
      <c r="AF56" s="333"/>
      <c r="AG56" s="334">
        <f>'SO 02 - Oprava přejezdu P...'!J30</f>
        <v>0</v>
      </c>
      <c r="AH56" s="335"/>
      <c r="AI56" s="335"/>
      <c r="AJ56" s="335"/>
      <c r="AK56" s="335"/>
      <c r="AL56" s="335"/>
      <c r="AM56" s="335"/>
      <c r="AN56" s="334">
        <f t="shared" si="0"/>
        <v>0</v>
      </c>
      <c r="AO56" s="335"/>
      <c r="AP56" s="335"/>
      <c r="AQ56" s="90" t="s">
        <v>83</v>
      </c>
      <c r="AR56" s="91"/>
      <c r="AS56" s="92">
        <v>0</v>
      </c>
      <c r="AT56" s="93">
        <f t="shared" si="1"/>
        <v>0</v>
      </c>
      <c r="AU56" s="94">
        <f>'SO 02 - Oprava přejezdu P...'!P82</f>
        <v>0</v>
      </c>
      <c r="AV56" s="93">
        <f>'SO 02 - Oprava přejezdu P...'!J33</f>
        <v>0</v>
      </c>
      <c r="AW56" s="93">
        <f>'SO 02 - Oprava přejezdu P...'!J34</f>
        <v>0</v>
      </c>
      <c r="AX56" s="93">
        <f>'SO 02 - Oprava přejezdu P...'!J35</f>
        <v>0</v>
      </c>
      <c r="AY56" s="93">
        <f>'SO 02 - Oprava přejezdu P...'!J36</f>
        <v>0</v>
      </c>
      <c r="AZ56" s="93">
        <f>'SO 02 - Oprava přejezdu P...'!F33</f>
        <v>0</v>
      </c>
      <c r="BA56" s="93">
        <f>'SO 02 - Oprava přejezdu P...'!F34</f>
        <v>0</v>
      </c>
      <c r="BB56" s="93">
        <f>'SO 02 - Oprava přejezdu P...'!F35</f>
        <v>0</v>
      </c>
      <c r="BC56" s="93">
        <f>'SO 02 - Oprava přejezdu P...'!F36</f>
        <v>0</v>
      </c>
      <c r="BD56" s="95">
        <f>'SO 02 - Oprava přejezdu P...'!F37</f>
        <v>0</v>
      </c>
      <c r="BT56" s="96" t="s">
        <v>84</v>
      </c>
      <c r="BV56" s="96" t="s">
        <v>78</v>
      </c>
      <c r="BW56" s="96" t="s">
        <v>89</v>
      </c>
      <c r="BX56" s="96" t="s">
        <v>5</v>
      </c>
      <c r="CL56" s="96" t="s">
        <v>19</v>
      </c>
      <c r="CM56" s="96" t="s">
        <v>86</v>
      </c>
    </row>
    <row r="57" spans="1:91" s="7" customFormat="1" ht="16.5" customHeight="1">
      <c r="A57" s="86" t="s">
        <v>80</v>
      </c>
      <c r="B57" s="87"/>
      <c r="C57" s="88"/>
      <c r="D57" s="333" t="s">
        <v>90</v>
      </c>
      <c r="E57" s="333"/>
      <c r="F57" s="333"/>
      <c r="G57" s="333"/>
      <c r="H57" s="333"/>
      <c r="I57" s="89"/>
      <c r="J57" s="333" t="s">
        <v>91</v>
      </c>
      <c r="K57" s="333"/>
      <c r="L57" s="333"/>
      <c r="M57" s="333"/>
      <c r="N57" s="333"/>
      <c r="O57" s="333"/>
      <c r="P57" s="333"/>
      <c r="Q57" s="333"/>
      <c r="R57" s="333"/>
      <c r="S57" s="333"/>
      <c r="T57" s="333"/>
      <c r="U57" s="333"/>
      <c r="V57" s="333"/>
      <c r="W57" s="333"/>
      <c r="X57" s="333"/>
      <c r="Y57" s="333"/>
      <c r="Z57" s="333"/>
      <c r="AA57" s="333"/>
      <c r="AB57" s="333"/>
      <c r="AC57" s="333"/>
      <c r="AD57" s="333"/>
      <c r="AE57" s="333"/>
      <c r="AF57" s="333"/>
      <c r="AG57" s="334">
        <f>'SO 03 - Oprava přejezdu P...'!J30</f>
        <v>0</v>
      </c>
      <c r="AH57" s="335"/>
      <c r="AI57" s="335"/>
      <c r="AJ57" s="335"/>
      <c r="AK57" s="335"/>
      <c r="AL57" s="335"/>
      <c r="AM57" s="335"/>
      <c r="AN57" s="334">
        <f t="shared" si="0"/>
        <v>0</v>
      </c>
      <c r="AO57" s="335"/>
      <c r="AP57" s="335"/>
      <c r="AQ57" s="90" t="s">
        <v>83</v>
      </c>
      <c r="AR57" s="91"/>
      <c r="AS57" s="92">
        <v>0</v>
      </c>
      <c r="AT57" s="93">
        <f t="shared" si="1"/>
        <v>0</v>
      </c>
      <c r="AU57" s="94">
        <f>'SO 03 - Oprava přejezdu P...'!P82</f>
        <v>0</v>
      </c>
      <c r="AV57" s="93">
        <f>'SO 03 - Oprava přejezdu P...'!J33</f>
        <v>0</v>
      </c>
      <c r="AW57" s="93">
        <f>'SO 03 - Oprava přejezdu P...'!J34</f>
        <v>0</v>
      </c>
      <c r="AX57" s="93">
        <f>'SO 03 - Oprava přejezdu P...'!J35</f>
        <v>0</v>
      </c>
      <c r="AY57" s="93">
        <f>'SO 03 - Oprava přejezdu P...'!J36</f>
        <v>0</v>
      </c>
      <c r="AZ57" s="93">
        <f>'SO 03 - Oprava přejezdu P...'!F33</f>
        <v>0</v>
      </c>
      <c r="BA57" s="93">
        <f>'SO 03 - Oprava přejezdu P...'!F34</f>
        <v>0</v>
      </c>
      <c r="BB57" s="93">
        <f>'SO 03 - Oprava přejezdu P...'!F35</f>
        <v>0</v>
      </c>
      <c r="BC57" s="93">
        <f>'SO 03 - Oprava přejezdu P...'!F36</f>
        <v>0</v>
      </c>
      <c r="BD57" s="95">
        <f>'SO 03 - Oprava přejezdu P...'!F37</f>
        <v>0</v>
      </c>
      <c r="BT57" s="96" t="s">
        <v>84</v>
      </c>
      <c r="BV57" s="96" t="s">
        <v>78</v>
      </c>
      <c r="BW57" s="96" t="s">
        <v>92</v>
      </c>
      <c r="BX57" s="96" t="s">
        <v>5</v>
      </c>
      <c r="CL57" s="96" t="s">
        <v>19</v>
      </c>
      <c r="CM57" s="96" t="s">
        <v>86</v>
      </c>
    </row>
    <row r="58" spans="1:91" s="7" customFormat="1" ht="16.5" customHeight="1">
      <c r="A58" s="86" t="s">
        <v>80</v>
      </c>
      <c r="B58" s="87"/>
      <c r="C58" s="88"/>
      <c r="D58" s="333" t="s">
        <v>93</v>
      </c>
      <c r="E58" s="333"/>
      <c r="F58" s="333"/>
      <c r="G58" s="333"/>
      <c r="H58" s="333"/>
      <c r="I58" s="89"/>
      <c r="J58" s="333" t="s">
        <v>94</v>
      </c>
      <c r="K58" s="333"/>
      <c r="L58" s="333"/>
      <c r="M58" s="333"/>
      <c r="N58" s="333"/>
      <c r="O58" s="333"/>
      <c r="P58" s="333"/>
      <c r="Q58" s="333"/>
      <c r="R58" s="333"/>
      <c r="S58" s="333"/>
      <c r="T58" s="333"/>
      <c r="U58" s="333"/>
      <c r="V58" s="333"/>
      <c r="W58" s="333"/>
      <c r="X58" s="333"/>
      <c r="Y58" s="333"/>
      <c r="Z58" s="333"/>
      <c r="AA58" s="333"/>
      <c r="AB58" s="333"/>
      <c r="AC58" s="333"/>
      <c r="AD58" s="333"/>
      <c r="AE58" s="333"/>
      <c r="AF58" s="333"/>
      <c r="AG58" s="334">
        <f>'SO 04 - Oprava přejezdu P...'!J30</f>
        <v>0</v>
      </c>
      <c r="AH58" s="335"/>
      <c r="AI58" s="335"/>
      <c r="AJ58" s="335"/>
      <c r="AK58" s="335"/>
      <c r="AL58" s="335"/>
      <c r="AM58" s="335"/>
      <c r="AN58" s="334">
        <f t="shared" si="0"/>
        <v>0</v>
      </c>
      <c r="AO58" s="335"/>
      <c r="AP58" s="335"/>
      <c r="AQ58" s="90" t="s">
        <v>83</v>
      </c>
      <c r="AR58" s="91"/>
      <c r="AS58" s="92">
        <v>0</v>
      </c>
      <c r="AT58" s="93">
        <f t="shared" si="1"/>
        <v>0</v>
      </c>
      <c r="AU58" s="94">
        <f>'SO 04 - Oprava přejezdu P...'!P82</f>
        <v>0</v>
      </c>
      <c r="AV58" s="93">
        <f>'SO 04 - Oprava přejezdu P...'!J33</f>
        <v>0</v>
      </c>
      <c r="AW58" s="93">
        <f>'SO 04 - Oprava přejezdu P...'!J34</f>
        <v>0</v>
      </c>
      <c r="AX58" s="93">
        <f>'SO 04 - Oprava přejezdu P...'!J35</f>
        <v>0</v>
      </c>
      <c r="AY58" s="93">
        <f>'SO 04 - Oprava přejezdu P...'!J36</f>
        <v>0</v>
      </c>
      <c r="AZ58" s="93">
        <f>'SO 04 - Oprava přejezdu P...'!F33</f>
        <v>0</v>
      </c>
      <c r="BA58" s="93">
        <f>'SO 04 - Oprava přejezdu P...'!F34</f>
        <v>0</v>
      </c>
      <c r="BB58" s="93">
        <f>'SO 04 - Oprava přejezdu P...'!F35</f>
        <v>0</v>
      </c>
      <c r="BC58" s="93">
        <f>'SO 04 - Oprava přejezdu P...'!F36</f>
        <v>0</v>
      </c>
      <c r="BD58" s="95">
        <f>'SO 04 - Oprava přejezdu P...'!F37</f>
        <v>0</v>
      </c>
      <c r="BT58" s="96" t="s">
        <v>84</v>
      </c>
      <c r="BV58" s="96" t="s">
        <v>78</v>
      </c>
      <c r="BW58" s="96" t="s">
        <v>95</v>
      </c>
      <c r="BX58" s="96" t="s">
        <v>5</v>
      </c>
      <c r="CL58" s="96" t="s">
        <v>19</v>
      </c>
      <c r="CM58" s="96" t="s">
        <v>86</v>
      </c>
    </row>
    <row r="59" spans="1:91" s="7" customFormat="1" ht="16.5" customHeight="1">
      <c r="A59" s="86" t="s">
        <v>80</v>
      </c>
      <c r="B59" s="87"/>
      <c r="C59" s="88"/>
      <c r="D59" s="333" t="s">
        <v>96</v>
      </c>
      <c r="E59" s="333"/>
      <c r="F59" s="333"/>
      <c r="G59" s="333"/>
      <c r="H59" s="333"/>
      <c r="I59" s="89"/>
      <c r="J59" s="333" t="s">
        <v>97</v>
      </c>
      <c r="K59" s="333"/>
      <c r="L59" s="333"/>
      <c r="M59" s="333"/>
      <c r="N59" s="333"/>
      <c r="O59" s="333"/>
      <c r="P59" s="333"/>
      <c r="Q59" s="333"/>
      <c r="R59" s="333"/>
      <c r="S59" s="333"/>
      <c r="T59" s="333"/>
      <c r="U59" s="333"/>
      <c r="V59" s="333"/>
      <c r="W59" s="333"/>
      <c r="X59" s="333"/>
      <c r="Y59" s="333"/>
      <c r="Z59" s="333"/>
      <c r="AA59" s="333"/>
      <c r="AB59" s="333"/>
      <c r="AC59" s="333"/>
      <c r="AD59" s="333"/>
      <c r="AE59" s="333"/>
      <c r="AF59" s="333"/>
      <c r="AG59" s="334">
        <f>'SO 05 - Následná úprava GPK'!J30</f>
        <v>0</v>
      </c>
      <c r="AH59" s="335"/>
      <c r="AI59" s="335"/>
      <c r="AJ59" s="335"/>
      <c r="AK59" s="335"/>
      <c r="AL59" s="335"/>
      <c r="AM59" s="335"/>
      <c r="AN59" s="334">
        <f t="shared" si="0"/>
        <v>0</v>
      </c>
      <c r="AO59" s="335"/>
      <c r="AP59" s="335"/>
      <c r="AQ59" s="90" t="s">
        <v>83</v>
      </c>
      <c r="AR59" s="91"/>
      <c r="AS59" s="92">
        <v>0</v>
      </c>
      <c r="AT59" s="93">
        <f t="shared" si="1"/>
        <v>0</v>
      </c>
      <c r="AU59" s="94">
        <f>'SO 05 - Následná úprava GPK'!P82</f>
        <v>0</v>
      </c>
      <c r="AV59" s="93">
        <f>'SO 05 - Následná úprava GPK'!J33</f>
        <v>0</v>
      </c>
      <c r="AW59" s="93">
        <f>'SO 05 - Následná úprava GPK'!J34</f>
        <v>0</v>
      </c>
      <c r="AX59" s="93">
        <f>'SO 05 - Následná úprava GPK'!J35</f>
        <v>0</v>
      </c>
      <c r="AY59" s="93">
        <f>'SO 05 - Následná úprava GPK'!J36</f>
        <v>0</v>
      </c>
      <c r="AZ59" s="93">
        <f>'SO 05 - Následná úprava GPK'!F33</f>
        <v>0</v>
      </c>
      <c r="BA59" s="93">
        <f>'SO 05 - Následná úprava GPK'!F34</f>
        <v>0</v>
      </c>
      <c r="BB59" s="93">
        <f>'SO 05 - Následná úprava GPK'!F35</f>
        <v>0</v>
      </c>
      <c r="BC59" s="93">
        <f>'SO 05 - Následná úprava GPK'!F36</f>
        <v>0</v>
      </c>
      <c r="BD59" s="95">
        <f>'SO 05 - Následná úprava GPK'!F37</f>
        <v>0</v>
      </c>
      <c r="BT59" s="96" t="s">
        <v>84</v>
      </c>
      <c r="BV59" s="96" t="s">
        <v>78</v>
      </c>
      <c r="BW59" s="96" t="s">
        <v>98</v>
      </c>
      <c r="BX59" s="96" t="s">
        <v>5</v>
      </c>
      <c r="CL59" s="96" t="s">
        <v>19</v>
      </c>
      <c r="CM59" s="96" t="s">
        <v>86</v>
      </c>
    </row>
    <row r="60" spans="1:91" s="7" customFormat="1" ht="24.75" customHeight="1">
      <c r="A60" s="86" t="s">
        <v>80</v>
      </c>
      <c r="B60" s="87"/>
      <c r="C60" s="88"/>
      <c r="D60" s="333" t="s">
        <v>99</v>
      </c>
      <c r="E60" s="333"/>
      <c r="F60" s="333"/>
      <c r="G60" s="333"/>
      <c r="H60" s="333"/>
      <c r="I60" s="89"/>
      <c r="J60" s="333" t="s">
        <v>100</v>
      </c>
      <c r="K60" s="333"/>
      <c r="L60" s="333"/>
      <c r="M60" s="333"/>
      <c r="N60" s="333"/>
      <c r="O60" s="333"/>
      <c r="P60" s="333"/>
      <c r="Q60" s="333"/>
      <c r="R60" s="333"/>
      <c r="S60" s="333"/>
      <c r="T60" s="333"/>
      <c r="U60" s="333"/>
      <c r="V60" s="333"/>
      <c r="W60" s="333"/>
      <c r="X60" s="333"/>
      <c r="Y60" s="333"/>
      <c r="Z60" s="333"/>
      <c r="AA60" s="333"/>
      <c r="AB60" s="333"/>
      <c r="AC60" s="333"/>
      <c r="AD60" s="333"/>
      <c r="AE60" s="333"/>
      <c r="AF60" s="333"/>
      <c r="AG60" s="334">
        <f>'SO 06 - Materiál dodávaný...'!J30</f>
        <v>0</v>
      </c>
      <c r="AH60" s="335"/>
      <c r="AI60" s="335"/>
      <c r="AJ60" s="335"/>
      <c r="AK60" s="335"/>
      <c r="AL60" s="335"/>
      <c r="AM60" s="335"/>
      <c r="AN60" s="334">
        <f t="shared" si="0"/>
        <v>0</v>
      </c>
      <c r="AO60" s="335"/>
      <c r="AP60" s="335"/>
      <c r="AQ60" s="90" t="s">
        <v>83</v>
      </c>
      <c r="AR60" s="91"/>
      <c r="AS60" s="92">
        <v>0</v>
      </c>
      <c r="AT60" s="93">
        <f t="shared" si="1"/>
        <v>0</v>
      </c>
      <c r="AU60" s="94">
        <f>'SO 06 - Materiál dodávaný...'!P79</f>
        <v>0</v>
      </c>
      <c r="AV60" s="93">
        <f>'SO 06 - Materiál dodávaný...'!J33</f>
        <v>0</v>
      </c>
      <c r="AW60" s="93">
        <f>'SO 06 - Materiál dodávaný...'!J34</f>
        <v>0</v>
      </c>
      <c r="AX60" s="93">
        <f>'SO 06 - Materiál dodávaný...'!J35</f>
        <v>0</v>
      </c>
      <c r="AY60" s="93">
        <f>'SO 06 - Materiál dodávaný...'!J36</f>
        <v>0</v>
      </c>
      <c r="AZ60" s="93">
        <f>'SO 06 - Materiál dodávaný...'!F33</f>
        <v>0</v>
      </c>
      <c r="BA60" s="93">
        <f>'SO 06 - Materiál dodávaný...'!F34</f>
        <v>0</v>
      </c>
      <c r="BB60" s="93">
        <f>'SO 06 - Materiál dodávaný...'!F35</f>
        <v>0</v>
      </c>
      <c r="BC60" s="93">
        <f>'SO 06 - Materiál dodávaný...'!F36</f>
        <v>0</v>
      </c>
      <c r="BD60" s="95">
        <f>'SO 06 - Materiál dodávaný...'!F37</f>
        <v>0</v>
      </c>
      <c r="BT60" s="96" t="s">
        <v>84</v>
      </c>
      <c r="BV60" s="96" t="s">
        <v>78</v>
      </c>
      <c r="BW60" s="96" t="s">
        <v>101</v>
      </c>
      <c r="BX60" s="96" t="s">
        <v>5</v>
      </c>
      <c r="CL60" s="96" t="s">
        <v>19</v>
      </c>
      <c r="CM60" s="96" t="s">
        <v>86</v>
      </c>
    </row>
    <row r="61" spans="1:91" s="7" customFormat="1" ht="16.5" customHeight="1">
      <c r="A61" s="86" t="s">
        <v>80</v>
      </c>
      <c r="B61" s="87"/>
      <c r="C61" s="88"/>
      <c r="D61" s="333" t="s">
        <v>102</v>
      </c>
      <c r="E61" s="333"/>
      <c r="F61" s="333"/>
      <c r="G61" s="333"/>
      <c r="H61" s="333"/>
      <c r="I61" s="89"/>
      <c r="J61" s="333" t="s">
        <v>103</v>
      </c>
      <c r="K61" s="333"/>
      <c r="L61" s="333"/>
      <c r="M61" s="333"/>
      <c r="N61" s="333"/>
      <c r="O61" s="333"/>
      <c r="P61" s="333"/>
      <c r="Q61" s="333"/>
      <c r="R61" s="333"/>
      <c r="S61" s="333"/>
      <c r="T61" s="333"/>
      <c r="U61" s="333"/>
      <c r="V61" s="333"/>
      <c r="W61" s="333"/>
      <c r="X61" s="333"/>
      <c r="Y61" s="333"/>
      <c r="Z61" s="333"/>
      <c r="AA61" s="333"/>
      <c r="AB61" s="333"/>
      <c r="AC61" s="333"/>
      <c r="AD61" s="333"/>
      <c r="AE61" s="333"/>
      <c r="AF61" s="333"/>
      <c r="AG61" s="334">
        <f>'VON - Vedlejší a ostatní ...'!J30</f>
        <v>0</v>
      </c>
      <c r="AH61" s="335"/>
      <c r="AI61" s="335"/>
      <c r="AJ61" s="335"/>
      <c r="AK61" s="335"/>
      <c r="AL61" s="335"/>
      <c r="AM61" s="335"/>
      <c r="AN61" s="334">
        <f t="shared" si="0"/>
        <v>0</v>
      </c>
      <c r="AO61" s="335"/>
      <c r="AP61" s="335"/>
      <c r="AQ61" s="90" t="s">
        <v>83</v>
      </c>
      <c r="AR61" s="91"/>
      <c r="AS61" s="97">
        <v>0</v>
      </c>
      <c r="AT61" s="98">
        <f t="shared" si="1"/>
        <v>0</v>
      </c>
      <c r="AU61" s="99">
        <f>'VON - Vedlejší a ostatní ...'!P80</f>
        <v>0</v>
      </c>
      <c r="AV61" s="98">
        <f>'VON - Vedlejší a ostatní ...'!J33</f>
        <v>0</v>
      </c>
      <c r="AW61" s="98">
        <f>'VON - Vedlejší a ostatní ...'!J34</f>
        <v>0</v>
      </c>
      <c r="AX61" s="98">
        <f>'VON - Vedlejší a ostatní ...'!J35</f>
        <v>0</v>
      </c>
      <c r="AY61" s="98">
        <f>'VON - Vedlejší a ostatní ...'!J36</f>
        <v>0</v>
      </c>
      <c r="AZ61" s="98">
        <f>'VON - Vedlejší a ostatní ...'!F33</f>
        <v>0</v>
      </c>
      <c r="BA61" s="98">
        <f>'VON - Vedlejší a ostatní ...'!F34</f>
        <v>0</v>
      </c>
      <c r="BB61" s="98">
        <f>'VON - Vedlejší a ostatní ...'!F35</f>
        <v>0</v>
      </c>
      <c r="BC61" s="98">
        <f>'VON - Vedlejší a ostatní ...'!F36</f>
        <v>0</v>
      </c>
      <c r="BD61" s="100">
        <f>'VON - Vedlejší a ostatní ...'!F37</f>
        <v>0</v>
      </c>
      <c r="BT61" s="96" t="s">
        <v>84</v>
      </c>
      <c r="BV61" s="96" t="s">
        <v>78</v>
      </c>
      <c r="BW61" s="96" t="s">
        <v>104</v>
      </c>
      <c r="BX61" s="96" t="s">
        <v>5</v>
      </c>
      <c r="CL61" s="96" t="s">
        <v>19</v>
      </c>
      <c r="CM61" s="96" t="s">
        <v>86</v>
      </c>
    </row>
    <row r="62" spans="1:91" s="2" customFormat="1" ht="30" customHeight="1">
      <c r="A62" s="34"/>
      <c r="B62" s="35"/>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c r="AL62" s="36"/>
      <c r="AM62" s="36"/>
      <c r="AN62" s="36"/>
      <c r="AO62" s="36"/>
      <c r="AP62" s="36"/>
      <c r="AQ62" s="36"/>
      <c r="AR62" s="39"/>
      <c r="AS62" s="34"/>
      <c r="AT62" s="34"/>
      <c r="AU62" s="34"/>
      <c r="AV62" s="34"/>
      <c r="AW62" s="34"/>
      <c r="AX62" s="34"/>
      <c r="AY62" s="34"/>
      <c r="AZ62" s="34"/>
      <c r="BA62" s="34"/>
      <c r="BB62" s="34"/>
      <c r="BC62" s="34"/>
      <c r="BD62" s="34"/>
      <c r="BE62" s="34"/>
    </row>
    <row r="63" spans="1:91" s="2" customFormat="1" ht="6.95" customHeight="1">
      <c r="A63" s="34"/>
      <c r="B63" s="47"/>
      <c r="C63" s="48"/>
      <c r="D63" s="48"/>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39"/>
      <c r="AS63" s="34"/>
      <c r="AT63" s="34"/>
      <c r="AU63" s="34"/>
      <c r="AV63" s="34"/>
      <c r="AW63" s="34"/>
      <c r="AX63" s="34"/>
      <c r="AY63" s="34"/>
      <c r="AZ63" s="34"/>
      <c r="BA63" s="34"/>
      <c r="BB63" s="34"/>
      <c r="BC63" s="34"/>
      <c r="BD63" s="34"/>
      <c r="BE63" s="34"/>
    </row>
  </sheetData>
  <sheetProtection algorithmName="SHA-512" hashValue="FZ1ZbYS8V3Sec/l6yy+9K189dm9EotehGCg99NS7d4wk0+XSPIMHtsXvQVavbAHkZ4v1OvMeXuKCwijVwhYR8Q==" saltValue="oy4YyDcgto7S/TAVFYo0avkTvL5y9aeJR2CKiLpwpRuT8JXti1rA89UsgRKm5broGWAaDLemQCKoYXYJD4SS+Q==" spinCount="100000" sheet="1" objects="1" scenarios="1" formatColumns="0" formatRows="0"/>
  <mergeCells count="66">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0:AP60"/>
    <mergeCell ref="AG60:AM60"/>
    <mergeCell ref="D60:H60"/>
    <mergeCell ref="J60:AF60"/>
    <mergeCell ref="AN61:AP61"/>
    <mergeCell ref="AG61:AM61"/>
    <mergeCell ref="D61:H61"/>
    <mergeCell ref="J61:AF61"/>
    <mergeCell ref="AN58:AP58"/>
    <mergeCell ref="AG58:AM58"/>
    <mergeCell ref="D58:H58"/>
    <mergeCell ref="J58:AF58"/>
    <mergeCell ref="AN59:AP59"/>
    <mergeCell ref="AG59:AM59"/>
    <mergeCell ref="D59:H59"/>
    <mergeCell ref="J59:AF59"/>
    <mergeCell ref="J56:AF56"/>
    <mergeCell ref="D56:H56"/>
    <mergeCell ref="AG56:AM56"/>
    <mergeCell ref="AN56:AP56"/>
    <mergeCell ref="AN57:AP57"/>
    <mergeCell ref="D57:H57"/>
    <mergeCell ref="J57:AF57"/>
    <mergeCell ref="AG57:AM57"/>
    <mergeCell ref="C52:G52"/>
    <mergeCell ref="AG52:AM52"/>
    <mergeCell ref="I52:AF52"/>
    <mergeCell ref="AN52:AP52"/>
    <mergeCell ref="D55:H55"/>
    <mergeCell ref="AG55:AM55"/>
    <mergeCell ref="J55:AF55"/>
    <mergeCell ref="AN55:AP55"/>
    <mergeCell ref="AG54:AM54"/>
    <mergeCell ref="AN54:AP54"/>
    <mergeCell ref="L45:AO45"/>
    <mergeCell ref="AM47:AN47"/>
    <mergeCell ref="AM49:AP49"/>
    <mergeCell ref="AS49:AT51"/>
    <mergeCell ref="AM50:AP50"/>
  </mergeCells>
  <hyperlinks>
    <hyperlink ref="A55" location="'SO 01 - SVP, SVK a SČ v T...'!C2" display="/"/>
    <hyperlink ref="A56" location="'SO 02 - Oprava přejezdu P...'!C2" display="/"/>
    <hyperlink ref="A57" location="'SO 03 - Oprava přejezdu P...'!C2" display="/"/>
    <hyperlink ref="A58" location="'SO 04 - Oprava přejezdu P...'!C2" display="/"/>
    <hyperlink ref="A59" location="'SO 05 - Následná úprava GPK'!C2" display="/"/>
    <hyperlink ref="A60" location="'SO 06 - Materiál dodávaný...'!C2" display="/"/>
    <hyperlink ref="A61" location="'VON - Vedlejší a ostatní ...'!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5"/>
  <sheetViews>
    <sheetView showGridLines="0" topLeftCell="A119" workbookViewId="0">
      <selection activeCell="I85" sqref="I85"/>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7"/>
      <c r="M2" s="357"/>
      <c r="N2" s="357"/>
      <c r="O2" s="357"/>
      <c r="P2" s="357"/>
      <c r="Q2" s="357"/>
      <c r="R2" s="357"/>
      <c r="S2" s="357"/>
      <c r="T2" s="357"/>
      <c r="U2" s="357"/>
      <c r="V2" s="357"/>
      <c r="AT2" s="17" t="s">
        <v>85</v>
      </c>
    </row>
    <row r="3" spans="1:46" s="1" customFormat="1" ht="6.95" customHeight="1">
      <c r="B3" s="101"/>
      <c r="C3" s="102"/>
      <c r="D3" s="102"/>
      <c r="E3" s="102"/>
      <c r="F3" s="102"/>
      <c r="G3" s="102"/>
      <c r="H3" s="102"/>
      <c r="I3" s="102"/>
      <c r="J3" s="102"/>
      <c r="K3" s="102"/>
      <c r="L3" s="20"/>
      <c r="AT3" s="17" t="s">
        <v>86</v>
      </c>
    </row>
    <row r="4" spans="1:46" s="1" customFormat="1" ht="24.95" customHeight="1">
      <c r="B4" s="20"/>
      <c r="D4" s="103" t="s">
        <v>105</v>
      </c>
      <c r="L4" s="20"/>
      <c r="M4" s="104" t="s">
        <v>10</v>
      </c>
      <c r="AT4" s="17" t="s">
        <v>4</v>
      </c>
    </row>
    <row r="5" spans="1:46" s="1" customFormat="1" ht="6.95" customHeight="1">
      <c r="B5" s="20"/>
      <c r="L5" s="20"/>
    </row>
    <row r="6" spans="1:46" s="1" customFormat="1" ht="12" customHeight="1">
      <c r="B6" s="20"/>
      <c r="D6" s="105" t="s">
        <v>16</v>
      </c>
      <c r="L6" s="20"/>
    </row>
    <row r="7" spans="1:46" s="1" customFormat="1" ht="16.5" customHeight="1">
      <c r="B7" s="20"/>
      <c r="E7" s="358" t="str">
        <f>'Rekapitulace stavby'!K6</f>
        <v>Výměna pražců a kolejnic v úseku Veselí nad Lužnicí – Počátky-Žirovnice I. etapa</v>
      </c>
      <c r="F7" s="359"/>
      <c r="G7" s="359"/>
      <c r="H7" s="359"/>
      <c r="L7" s="20"/>
    </row>
    <row r="8" spans="1:46" s="2" customFormat="1" ht="12" customHeight="1">
      <c r="A8" s="34"/>
      <c r="B8" s="39"/>
      <c r="C8" s="34"/>
      <c r="D8" s="105" t="s">
        <v>106</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360" t="s">
        <v>107</v>
      </c>
      <c r="F9" s="361"/>
      <c r="G9" s="361"/>
      <c r="H9" s="361"/>
      <c r="I9" s="34"/>
      <c r="J9" s="34"/>
      <c r="K9" s="34"/>
      <c r="L9" s="106"/>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18</v>
      </c>
      <c r="E11" s="34"/>
      <c r="F11" s="107" t="s">
        <v>19</v>
      </c>
      <c r="G11" s="34"/>
      <c r="H11" s="34"/>
      <c r="I11" s="105" t="s">
        <v>20</v>
      </c>
      <c r="J11" s="107" t="s">
        <v>21</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22</v>
      </c>
      <c r="E12" s="34"/>
      <c r="F12" s="107" t="s">
        <v>23</v>
      </c>
      <c r="G12" s="34"/>
      <c r="H12" s="34"/>
      <c r="I12" s="105" t="s">
        <v>24</v>
      </c>
      <c r="J12" s="108" t="str">
        <f>'Rekapitulace stavby'!AN8</f>
        <v>24. 5. 2023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26</v>
      </c>
      <c r="E14" s="34"/>
      <c r="F14" s="34"/>
      <c r="G14" s="34"/>
      <c r="H14" s="34"/>
      <c r="I14" s="105" t="s">
        <v>27</v>
      </c>
      <c r="J14" s="107" t="s">
        <v>28</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29</v>
      </c>
      <c r="F15" s="34"/>
      <c r="G15" s="34"/>
      <c r="H15" s="34"/>
      <c r="I15" s="105" t="s">
        <v>30</v>
      </c>
      <c r="J15" s="107" t="s">
        <v>31</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32</v>
      </c>
      <c r="E17" s="34"/>
      <c r="F17" s="34"/>
      <c r="G17" s="34"/>
      <c r="H17" s="34"/>
      <c r="I17" s="105" t="s">
        <v>27</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362" t="str">
        <f>'Rekapitulace stavby'!E14</f>
        <v>Vyplň údaj</v>
      </c>
      <c r="F18" s="363"/>
      <c r="G18" s="363"/>
      <c r="H18" s="363"/>
      <c r="I18" s="105" t="s">
        <v>30</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34</v>
      </c>
      <c r="E20" s="34"/>
      <c r="F20" s="34"/>
      <c r="G20" s="34"/>
      <c r="H20" s="34"/>
      <c r="I20" s="105" t="s">
        <v>27</v>
      </c>
      <c r="J20" s="107" t="str">
        <f>IF('Rekapitulace stavby'!AN16="","",'Rekapitulace stavby'!AN16)</f>
        <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tr">
        <f>IF('Rekapitulace stavby'!E17="","",'Rekapitulace stavby'!E17)</f>
        <v xml:space="preserve"> </v>
      </c>
      <c r="F21" s="34"/>
      <c r="G21" s="34"/>
      <c r="H21" s="34"/>
      <c r="I21" s="105" t="s">
        <v>30</v>
      </c>
      <c r="J21" s="107" t="str">
        <f>IF('Rekapitulace stavby'!AN17="","",'Rekapitulace stavby'!AN17)</f>
        <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27</v>
      </c>
      <c r="J23" s="107" t="s">
        <v>35</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39</v>
      </c>
      <c r="F24" s="34"/>
      <c r="G24" s="34"/>
      <c r="H24" s="34"/>
      <c r="I24" s="105" t="s">
        <v>30</v>
      </c>
      <c r="J24" s="107" t="s">
        <v>35</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40</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364" t="s">
        <v>35</v>
      </c>
      <c r="F27" s="364"/>
      <c r="G27" s="364"/>
      <c r="H27" s="364"/>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42</v>
      </c>
      <c r="E30" s="34"/>
      <c r="F30" s="34"/>
      <c r="G30" s="34"/>
      <c r="H30" s="34"/>
      <c r="I30" s="34"/>
      <c r="J30" s="114">
        <f>ROUND(J82,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44</v>
      </c>
      <c r="G32" s="34"/>
      <c r="H32" s="34"/>
      <c r="I32" s="115" t="s">
        <v>43</v>
      </c>
      <c r="J32" s="115" t="s">
        <v>45</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46</v>
      </c>
      <c r="E33" s="105" t="s">
        <v>47</v>
      </c>
      <c r="F33" s="117">
        <f>ROUND((SUM(BE82:BE204)),  2)</f>
        <v>0</v>
      </c>
      <c r="G33" s="34"/>
      <c r="H33" s="34"/>
      <c r="I33" s="118">
        <v>0.21</v>
      </c>
      <c r="J33" s="117">
        <f>ROUND(((SUM(BE82:BE204))*I33),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48</v>
      </c>
      <c r="F34" s="117">
        <f>ROUND((SUM(BF82:BF204)),  2)</f>
        <v>0</v>
      </c>
      <c r="G34" s="34"/>
      <c r="H34" s="34"/>
      <c r="I34" s="118">
        <v>0.15</v>
      </c>
      <c r="J34" s="117">
        <f>ROUND(((SUM(BF82:BF204))*I34),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49</v>
      </c>
      <c r="F35" s="117">
        <f>ROUND((SUM(BG82:BG204)),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50</v>
      </c>
      <c r="F36" s="117">
        <f>ROUND((SUM(BH82:BH204)),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51</v>
      </c>
      <c r="F37" s="117">
        <f>ROUND((SUM(BI82:BI204)),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52</v>
      </c>
      <c r="E39" s="121"/>
      <c r="F39" s="121"/>
      <c r="G39" s="122" t="s">
        <v>53</v>
      </c>
      <c r="H39" s="123" t="s">
        <v>54</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365" t="str">
        <f>E7</f>
        <v>Výměna pražců a kolejnic v úseku Veselí nad Lužnicí – Počátky-Žirovnice I. etapa</v>
      </c>
      <c r="F48" s="366"/>
      <c r="G48" s="366"/>
      <c r="H48" s="366"/>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318" t="str">
        <f>E9</f>
        <v>SO 01 - SVP, SVK a SČ v TÚ Řípec - Doňov</v>
      </c>
      <c r="F50" s="367"/>
      <c r="G50" s="367"/>
      <c r="H50" s="367"/>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22</v>
      </c>
      <c r="D52" s="36"/>
      <c r="E52" s="36"/>
      <c r="F52" s="27" t="str">
        <f>F12</f>
        <v>trať 225 dle JŘ, TÚ Veselí n/L. - Doňov</v>
      </c>
      <c r="G52" s="36"/>
      <c r="H52" s="36"/>
      <c r="I52" s="29" t="s">
        <v>24</v>
      </c>
      <c r="J52" s="59" t="str">
        <f>IF(J12="","",J12)</f>
        <v>24. 5. 2023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26</v>
      </c>
      <c r="D54" s="36"/>
      <c r="E54" s="36"/>
      <c r="F54" s="27" t="str">
        <f>E15</f>
        <v>Správa železnic, státní organizace, OŘ Plzeň</v>
      </c>
      <c r="G54" s="36"/>
      <c r="H54" s="36"/>
      <c r="I54" s="29" t="s">
        <v>34</v>
      </c>
      <c r="J54" s="32" t="str">
        <f>E21</f>
        <v xml:space="preserve"> </v>
      </c>
      <c r="K54" s="36"/>
      <c r="L54" s="106"/>
      <c r="S54" s="34"/>
      <c r="T54" s="34"/>
      <c r="U54" s="34"/>
      <c r="V54" s="34"/>
      <c r="W54" s="34"/>
      <c r="X54" s="34"/>
      <c r="Y54" s="34"/>
      <c r="Z54" s="34"/>
      <c r="AA54" s="34"/>
      <c r="AB54" s="34"/>
      <c r="AC54" s="34"/>
      <c r="AD54" s="34"/>
      <c r="AE54" s="34"/>
    </row>
    <row r="55" spans="1:47" s="2" customFormat="1" ht="15.2" customHeight="1">
      <c r="A55" s="34"/>
      <c r="B55" s="35"/>
      <c r="C55" s="29" t="s">
        <v>32</v>
      </c>
      <c r="D55" s="36"/>
      <c r="E55" s="36"/>
      <c r="F55" s="27" t="str">
        <f>IF(E18="","",E18)</f>
        <v>Vyplň údaj</v>
      </c>
      <c r="G55" s="36"/>
      <c r="H55" s="36"/>
      <c r="I55" s="29" t="s">
        <v>38</v>
      </c>
      <c r="J55" s="32" t="str">
        <f>E24</f>
        <v>Libor Brabenec</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109</v>
      </c>
      <c r="D57" s="131"/>
      <c r="E57" s="131"/>
      <c r="F57" s="131"/>
      <c r="G57" s="131"/>
      <c r="H57" s="131"/>
      <c r="I57" s="131"/>
      <c r="J57" s="132" t="s">
        <v>110</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74</v>
      </c>
      <c r="D59" s="36"/>
      <c r="E59" s="36"/>
      <c r="F59" s="36"/>
      <c r="G59" s="36"/>
      <c r="H59" s="36"/>
      <c r="I59" s="36"/>
      <c r="J59" s="77">
        <f>J82</f>
        <v>0</v>
      </c>
      <c r="K59" s="36"/>
      <c r="L59" s="106"/>
      <c r="S59" s="34"/>
      <c r="T59" s="34"/>
      <c r="U59" s="34"/>
      <c r="V59" s="34"/>
      <c r="W59" s="34"/>
      <c r="X59" s="34"/>
      <c r="Y59" s="34"/>
      <c r="Z59" s="34"/>
      <c r="AA59" s="34"/>
      <c r="AB59" s="34"/>
      <c r="AC59" s="34"/>
      <c r="AD59" s="34"/>
      <c r="AE59" s="34"/>
      <c r="AU59" s="17" t="s">
        <v>111</v>
      </c>
    </row>
    <row r="60" spans="1:47" s="9" customFormat="1" ht="24.95" customHeight="1">
      <c r="B60" s="134"/>
      <c r="C60" s="135"/>
      <c r="D60" s="136" t="s">
        <v>112</v>
      </c>
      <c r="E60" s="137"/>
      <c r="F60" s="137"/>
      <c r="G60" s="137"/>
      <c r="H60" s="137"/>
      <c r="I60" s="137"/>
      <c r="J60" s="138">
        <f>J83</f>
        <v>0</v>
      </c>
      <c r="K60" s="135"/>
      <c r="L60" s="139"/>
    </row>
    <row r="61" spans="1:47" s="10" customFormat="1" ht="19.899999999999999" customHeight="1">
      <c r="B61" s="140"/>
      <c r="C61" s="141"/>
      <c r="D61" s="142" t="s">
        <v>113</v>
      </c>
      <c r="E61" s="143"/>
      <c r="F61" s="143"/>
      <c r="G61" s="143"/>
      <c r="H61" s="143"/>
      <c r="I61" s="143"/>
      <c r="J61" s="144">
        <f>J84</f>
        <v>0</v>
      </c>
      <c r="K61" s="141"/>
      <c r="L61" s="145"/>
    </row>
    <row r="62" spans="1:47" s="9" customFormat="1" ht="24.95" customHeight="1">
      <c r="B62" s="134"/>
      <c r="C62" s="135"/>
      <c r="D62" s="136" t="s">
        <v>114</v>
      </c>
      <c r="E62" s="137"/>
      <c r="F62" s="137"/>
      <c r="G62" s="137"/>
      <c r="H62" s="137"/>
      <c r="I62" s="137"/>
      <c r="J62" s="138">
        <f>J169</f>
        <v>0</v>
      </c>
      <c r="K62" s="135"/>
      <c r="L62" s="139"/>
    </row>
    <row r="63" spans="1:47" s="2" customFormat="1" ht="21.75" customHeight="1">
      <c r="A63" s="34"/>
      <c r="B63" s="35"/>
      <c r="C63" s="36"/>
      <c r="D63" s="36"/>
      <c r="E63" s="36"/>
      <c r="F63" s="36"/>
      <c r="G63" s="36"/>
      <c r="H63" s="36"/>
      <c r="I63" s="36"/>
      <c r="J63" s="36"/>
      <c r="K63" s="36"/>
      <c r="L63" s="106"/>
      <c r="S63" s="34"/>
      <c r="T63" s="34"/>
      <c r="U63" s="34"/>
      <c r="V63" s="34"/>
      <c r="W63" s="34"/>
      <c r="X63" s="34"/>
      <c r="Y63" s="34"/>
      <c r="Z63" s="34"/>
      <c r="AA63" s="34"/>
      <c r="AB63" s="34"/>
      <c r="AC63" s="34"/>
      <c r="AD63" s="34"/>
      <c r="AE63" s="34"/>
    </row>
    <row r="64" spans="1:47" s="2" customFormat="1" ht="6.95" customHeight="1">
      <c r="A64" s="34"/>
      <c r="B64" s="47"/>
      <c r="C64" s="48"/>
      <c r="D64" s="48"/>
      <c r="E64" s="48"/>
      <c r="F64" s="48"/>
      <c r="G64" s="48"/>
      <c r="H64" s="48"/>
      <c r="I64" s="48"/>
      <c r="J64" s="48"/>
      <c r="K64" s="48"/>
      <c r="L64" s="106"/>
      <c r="S64" s="34"/>
      <c r="T64" s="34"/>
      <c r="U64" s="34"/>
      <c r="V64" s="34"/>
      <c r="W64" s="34"/>
      <c r="X64" s="34"/>
      <c r="Y64" s="34"/>
      <c r="Z64" s="34"/>
      <c r="AA64" s="34"/>
      <c r="AB64" s="34"/>
      <c r="AC64" s="34"/>
      <c r="AD64" s="34"/>
      <c r="AE64" s="34"/>
    </row>
    <row r="68" spans="1:31" s="2" customFormat="1" ht="6.95" customHeight="1">
      <c r="A68" s="34"/>
      <c r="B68" s="49"/>
      <c r="C68" s="50"/>
      <c r="D68" s="50"/>
      <c r="E68" s="50"/>
      <c r="F68" s="50"/>
      <c r="G68" s="50"/>
      <c r="H68" s="50"/>
      <c r="I68" s="50"/>
      <c r="J68" s="50"/>
      <c r="K68" s="50"/>
      <c r="L68" s="106"/>
      <c r="S68" s="34"/>
      <c r="T68" s="34"/>
      <c r="U68" s="34"/>
      <c r="V68" s="34"/>
      <c r="W68" s="34"/>
      <c r="X68" s="34"/>
      <c r="Y68" s="34"/>
      <c r="Z68" s="34"/>
      <c r="AA68" s="34"/>
      <c r="AB68" s="34"/>
      <c r="AC68" s="34"/>
      <c r="AD68" s="34"/>
      <c r="AE68" s="34"/>
    </row>
    <row r="69" spans="1:31" s="2" customFormat="1" ht="24.95" customHeight="1">
      <c r="A69" s="34"/>
      <c r="B69" s="35"/>
      <c r="C69" s="23" t="s">
        <v>115</v>
      </c>
      <c r="D69" s="36"/>
      <c r="E69" s="36"/>
      <c r="F69" s="36"/>
      <c r="G69" s="36"/>
      <c r="H69" s="36"/>
      <c r="I69" s="36"/>
      <c r="J69" s="36"/>
      <c r="K69" s="36"/>
      <c r="L69" s="106"/>
      <c r="S69" s="34"/>
      <c r="T69" s="34"/>
      <c r="U69" s="34"/>
      <c r="V69" s="34"/>
      <c r="W69" s="34"/>
      <c r="X69" s="34"/>
      <c r="Y69" s="34"/>
      <c r="Z69" s="34"/>
      <c r="AA69" s="34"/>
      <c r="AB69" s="34"/>
      <c r="AC69" s="34"/>
      <c r="AD69" s="34"/>
      <c r="AE69" s="34"/>
    </row>
    <row r="70" spans="1:31" s="2" customFormat="1" ht="6.95" customHeight="1">
      <c r="A70" s="34"/>
      <c r="B70" s="35"/>
      <c r="C70" s="36"/>
      <c r="D70" s="36"/>
      <c r="E70" s="36"/>
      <c r="F70" s="36"/>
      <c r="G70" s="36"/>
      <c r="H70" s="36"/>
      <c r="I70" s="36"/>
      <c r="J70" s="36"/>
      <c r="K70" s="36"/>
      <c r="L70" s="106"/>
      <c r="S70" s="34"/>
      <c r="T70" s="34"/>
      <c r="U70" s="34"/>
      <c r="V70" s="34"/>
      <c r="W70" s="34"/>
      <c r="X70" s="34"/>
      <c r="Y70" s="34"/>
      <c r="Z70" s="34"/>
      <c r="AA70" s="34"/>
      <c r="AB70" s="34"/>
      <c r="AC70" s="34"/>
      <c r="AD70" s="34"/>
      <c r="AE70" s="34"/>
    </row>
    <row r="71" spans="1:31" s="2" customFormat="1" ht="12" customHeight="1">
      <c r="A71" s="34"/>
      <c r="B71" s="35"/>
      <c r="C71" s="29" t="s">
        <v>16</v>
      </c>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16.5" customHeight="1">
      <c r="A72" s="34"/>
      <c r="B72" s="35"/>
      <c r="C72" s="36"/>
      <c r="D72" s="36"/>
      <c r="E72" s="365" t="str">
        <f>E7</f>
        <v>Výměna pražců a kolejnic v úseku Veselí nad Lužnicí – Počátky-Žirovnice I. etapa</v>
      </c>
      <c r="F72" s="366"/>
      <c r="G72" s="366"/>
      <c r="H72" s="366"/>
      <c r="I72" s="36"/>
      <c r="J72" s="36"/>
      <c r="K72" s="36"/>
      <c r="L72" s="106"/>
      <c r="S72" s="34"/>
      <c r="T72" s="34"/>
      <c r="U72" s="34"/>
      <c r="V72" s="34"/>
      <c r="W72" s="34"/>
      <c r="X72" s="34"/>
      <c r="Y72" s="34"/>
      <c r="Z72" s="34"/>
      <c r="AA72" s="34"/>
      <c r="AB72" s="34"/>
      <c r="AC72" s="34"/>
      <c r="AD72" s="34"/>
      <c r="AE72" s="34"/>
    </row>
    <row r="73" spans="1:31" s="2" customFormat="1" ht="12" customHeight="1">
      <c r="A73" s="34"/>
      <c r="B73" s="35"/>
      <c r="C73" s="29" t="s">
        <v>106</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6.5" customHeight="1">
      <c r="A74" s="34"/>
      <c r="B74" s="35"/>
      <c r="C74" s="36"/>
      <c r="D74" s="36"/>
      <c r="E74" s="318" t="str">
        <f>E9</f>
        <v>SO 01 - SVP, SVK a SČ v TÚ Řípec - Doňov</v>
      </c>
      <c r="F74" s="367"/>
      <c r="G74" s="367"/>
      <c r="H74" s="367"/>
      <c r="I74" s="36"/>
      <c r="J74" s="36"/>
      <c r="K74" s="36"/>
      <c r="L74" s="106"/>
      <c r="S74" s="34"/>
      <c r="T74" s="34"/>
      <c r="U74" s="34"/>
      <c r="V74" s="34"/>
      <c r="W74" s="34"/>
      <c r="X74" s="34"/>
      <c r="Y74" s="34"/>
      <c r="Z74" s="34"/>
      <c r="AA74" s="34"/>
      <c r="AB74" s="34"/>
      <c r="AC74" s="34"/>
      <c r="AD74" s="34"/>
      <c r="AE74" s="34"/>
    </row>
    <row r="75" spans="1:31" s="2" customFormat="1" ht="6.95" customHeight="1">
      <c r="A75" s="34"/>
      <c r="B75" s="35"/>
      <c r="C75" s="36"/>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22</v>
      </c>
      <c r="D76" s="36"/>
      <c r="E76" s="36"/>
      <c r="F76" s="27" t="str">
        <f>F12</f>
        <v>trať 225 dle JŘ, TÚ Veselí n/L. - Doňov</v>
      </c>
      <c r="G76" s="36"/>
      <c r="H76" s="36"/>
      <c r="I76" s="29" t="s">
        <v>24</v>
      </c>
      <c r="J76" s="59" t="str">
        <f>IF(J12="","",J12)</f>
        <v>24. 5. 2023</v>
      </c>
      <c r="K76" s="36"/>
      <c r="L76" s="106"/>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5.2" customHeight="1">
      <c r="A78" s="34"/>
      <c r="B78" s="35"/>
      <c r="C78" s="29" t="s">
        <v>26</v>
      </c>
      <c r="D78" s="36"/>
      <c r="E78" s="36"/>
      <c r="F78" s="27" t="str">
        <f>E15</f>
        <v>Správa železnic, státní organizace, OŘ Plzeň</v>
      </c>
      <c r="G78" s="36"/>
      <c r="H78" s="36"/>
      <c r="I78" s="29" t="s">
        <v>34</v>
      </c>
      <c r="J78" s="32" t="str">
        <f>E21</f>
        <v xml:space="preserve"> </v>
      </c>
      <c r="K78" s="36"/>
      <c r="L78" s="106"/>
      <c r="S78" s="34"/>
      <c r="T78" s="34"/>
      <c r="U78" s="34"/>
      <c r="V78" s="34"/>
      <c r="W78" s="34"/>
      <c r="X78" s="34"/>
      <c r="Y78" s="34"/>
      <c r="Z78" s="34"/>
      <c r="AA78" s="34"/>
      <c r="AB78" s="34"/>
      <c r="AC78" s="34"/>
      <c r="AD78" s="34"/>
      <c r="AE78" s="34"/>
    </row>
    <row r="79" spans="1:31" s="2" customFormat="1" ht="15.2" customHeight="1">
      <c r="A79" s="34"/>
      <c r="B79" s="35"/>
      <c r="C79" s="29" t="s">
        <v>32</v>
      </c>
      <c r="D79" s="36"/>
      <c r="E79" s="36"/>
      <c r="F79" s="27" t="str">
        <f>IF(E18="","",E18)</f>
        <v>Vyplň údaj</v>
      </c>
      <c r="G79" s="36"/>
      <c r="H79" s="36"/>
      <c r="I79" s="29" t="s">
        <v>38</v>
      </c>
      <c r="J79" s="32" t="str">
        <f>E24</f>
        <v>Libor Brabenec</v>
      </c>
      <c r="K79" s="36"/>
      <c r="L79" s="106"/>
      <c r="S79" s="34"/>
      <c r="T79" s="34"/>
      <c r="U79" s="34"/>
      <c r="V79" s="34"/>
      <c r="W79" s="34"/>
      <c r="X79" s="34"/>
      <c r="Y79" s="34"/>
      <c r="Z79" s="34"/>
      <c r="AA79" s="34"/>
      <c r="AB79" s="34"/>
      <c r="AC79" s="34"/>
      <c r="AD79" s="34"/>
      <c r="AE79" s="34"/>
    </row>
    <row r="80" spans="1:31" s="2" customFormat="1" ht="10.3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11" customFormat="1" ht="29.25" customHeight="1">
      <c r="A81" s="146"/>
      <c r="B81" s="147"/>
      <c r="C81" s="148" t="s">
        <v>116</v>
      </c>
      <c r="D81" s="149" t="s">
        <v>61</v>
      </c>
      <c r="E81" s="149" t="s">
        <v>57</v>
      </c>
      <c r="F81" s="149" t="s">
        <v>58</v>
      </c>
      <c r="G81" s="149" t="s">
        <v>117</v>
      </c>
      <c r="H81" s="149" t="s">
        <v>118</v>
      </c>
      <c r="I81" s="149" t="s">
        <v>119</v>
      </c>
      <c r="J81" s="150" t="s">
        <v>110</v>
      </c>
      <c r="K81" s="151" t="s">
        <v>120</v>
      </c>
      <c r="L81" s="152"/>
      <c r="M81" s="68" t="s">
        <v>35</v>
      </c>
      <c r="N81" s="69" t="s">
        <v>46</v>
      </c>
      <c r="O81" s="69" t="s">
        <v>121</v>
      </c>
      <c r="P81" s="69" t="s">
        <v>122</v>
      </c>
      <c r="Q81" s="69" t="s">
        <v>123</v>
      </c>
      <c r="R81" s="69" t="s">
        <v>124</v>
      </c>
      <c r="S81" s="69" t="s">
        <v>125</v>
      </c>
      <c r="T81" s="70" t="s">
        <v>126</v>
      </c>
      <c r="U81" s="146"/>
      <c r="V81" s="146"/>
      <c r="W81" s="146"/>
      <c r="X81" s="146"/>
      <c r="Y81" s="146"/>
      <c r="Z81" s="146"/>
      <c r="AA81" s="146"/>
      <c r="AB81" s="146"/>
      <c r="AC81" s="146"/>
      <c r="AD81" s="146"/>
      <c r="AE81" s="146"/>
    </row>
    <row r="82" spans="1:65" s="2" customFormat="1" ht="22.9" customHeight="1">
      <c r="A82" s="34"/>
      <c r="B82" s="35"/>
      <c r="C82" s="75" t="s">
        <v>127</v>
      </c>
      <c r="D82" s="36"/>
      <c r="E82" s="36"/>
      <c r="F82" s="36"/>
      <c r="G82" s="36"/>
      <c r="H82" s="36"/>
      <c r="I82" s="36"/>
      <c r="J82" s="153">
        <f>BK82</f>
        <v>0</v>
      </c>
      <c r="K82" s="36"/>
      <c r="L82" s="39"/>
      <c r="M82" s="71"/>
      <c r="N82" s="154"/>
      <c r="O82" s="72"/>
      <c r="P82" s="155">
        <f>P83+P169</f>
        <v>0</v>
      </c>
      <c r="Q82" s="72"/>
      <c r="R82" s="155">
        <f>R83+R169</f>
        <v>5379.3222399999995</v>
      </c>
      <c r="S82" s="72"/>
      <c r="T82" s="156">
        <f>T83+T169</f>
        <v>0</v>
      </c>
      <c r="U82" s="34"/>
      <c r="V82" s="34"/>
      <c r="W82" s="34"/>
      <c r="X82" s="34"/>
      <c r="Y82" s="34"/>
      <c r="Z82" s="34"/>
      <c r="AA82" s="34"/>
      <c r="AB82" s="34"/>
      <c r="AC82" s="34"/>
      <c r="AD82" s="34"/>
      <c r="AE82" s="34"/>
      <c r="AT82" s="17" t="s">
        <v>75</v>
      </c>
      <c r="AU82" s="17" t="s">
        <v>111</v>
      </c>
      <c r="BK82" s="157">
        <f>BK83+BK169</f>
        <v>0</v>
      </c>
    </row>
    <row r="83" spans="1:65" s="12" customFormat="1" ht="25.9" customHeight="1">
      <c r="B83" s="158"/>
      <c r="C83" s="159"/>
      <c r="D83" s="160" t="s">
        <v>75</v>
      </c>
      <c r="E83" s="161" t="s">
        <v>128</v>
      </c>
      <c r="F83" s="161" t="s">
        <v>129</v>
      </c>
      <c r="G83" s="159"/>
      <c r="H83" s="159"/>
      <c r="I83" s="162"/>
      <c r="J83" s="163">
        <f>BK83</f>
        <v>0</v>
      </c>
      <c r="K83" s="159"/>
      <c r="L83" s="164"/>
      <c r="M83" s="165"/>
      <c r="N83" s="166"/>
      <c r="O83" s="166"/>
      <c r="P83" s="167">
        <f>P84</f>
        <v>0</v>
      </c>
      <c r="Q83" s="166"/>
      <c r="R83" s="167">
        <f>R84</f>
        <v>5379.3222399999995</v>
      </c>
      <c r="S83" s="166"/>
      <c r="T83" s="168">
        <f>T84</f>
        <v>0</v>
      </c>
      <c r="AR83" s="169" t="s">
        <v>84</v>
      </c>
      <c r="AT83" s="170" t="s">
        <v>75</v>
      </c>
      <c r="AU83" s="170" t="s">
        <v>76</v>
      </c>
      <c r="AY83" s="169" t="s">
        <v>130</v>
      </c>
      <c r="BK83" s="171">
        <f>BK84</f>
        <v>0</v>
      </c>
    </row>
    <row r="84" spans="1:65" s="12" customFormat="1" ht="22.9" customHeight="1">
      <c r="B84" s="158"/>
      <c r="C84" s="159"/>
      <c r="D84" s="160" t="s">
        <v>75</v>
      </c>
      <c r="E84" s="172" t="s">
        <v>131</v>
      </c>
      <c r="F84" s="172" t="s">
        <v>132</v>
      </c>
      <c r="G84" s="159"/>
      <c r="H84" s="159"/>
      <c r="I84" s="162"/>
      <c r="J84" s="173">
        <f>BK84</f>
        <v>0</v>
      </c>
      <c r="K84" s="159"/>
      <c r="L84" s="164"/>
      <c r="M84" s="165"/>
      <c r="N84" s="166"/>
      <c r="O84" s="166"/>
      <c r="P84" s="167">
        <f>SUM(P85:P168)</f>
        <v>0</v>
      </c>
      <c r="Q84" s="166"/>
      <c r="R84" s="167">
        <f>SUM(R85:R168)</f>
        <v>5379.3222399999995</v>
      </c>
      <c r="S84" s="166"/>
      <c r="T84" s="168">
        <f>SUM(T85:T168)</f>
        <v>0</v>
      </c>
      <c r="AR84" s="169" t="s">
        <v>84</v>
      </c>
      <c r="AT84" s="170" t="s">
        <v>75</v>
      </c>
      <c r="AU84" s="170" t="s">
        <v>84</v>
      </c>
      <c r="AY84" s="169" t="s">
        <v>130</v>
      </c>
      <c r="BK84" s="171">
        <f>SUM(BK85:BK168)</f>
        <v>0</v>
      </c>
    </row>
    <row r="85" spans="1:65" s="2" customFormat="1" ht="62.65" customHeight="1">
      <c r="A85" s="34"/>
      <c r="B85" s="35"/>
      <c r="C85" s="174" t="s">
        <v>84</v>
      </c>
      <c r="D85" s="174" t="s">
        <v>133</v>
      </c>
      <c r="E85" s="175" t="s">
        <v>134</v>
      </c>
      <c r="F85" s="176" t="s">
        <v>135</v>
      </c>
      <c r="G85" s="177" t="s">
        <v>136</v>
      </c>
      <c r="H85" s="178">
        <v>1.728</v>
      </c>
      <c r="I85" s="179"/>
      <c r="J85" s="180">
        <f>ROUND(I85*H85,2)</f>
        <v>0</v>
      </c>
      <c r="K85" s="181"/>
      <c r="L85" s="39"/>
      <c r="M85" s="182" t="s">
        <v>35</v>
      </c>
      <c r="N85" s="183" t="s">
        <v>47</v>
      </c>
      <c r="O85" s="64"/>
      <c r="P85" s="184">
        <f>O85*H85</f>
        <v>0</v>
      </c>
      <c r="Q85" s="184">
        <v>0</v>
      </c>
      <c r="R85" s="184">
        <f>Q85*H85</f>
        <v>0</v>
      </c>
      <c r="S85" s="184">
        <v>0</v>
      </c>
      <c r="T85" s="185">
        <f>S85*H85</f>
        <v>0</v>
      </c>
      <c r="U85" s="34"/>
      <c r="V85" s="34"/>
      <c r="W85" s="34"/>
      <c r="X85" s="34"/>
      <c r="Y85" s="34"/>
      <c r="Z85" s="34"/>
      <c r="AA85" s="34"/>
      <c r="AB85" s="34"/>
      <c r="AC85" s="34"/>
      <c r="AD85" s="34"/>
      <c r="AE85" s="34"/>
      <c r="AR85" s="186" t="s">
        <v>137</v>
      </c>
      <c r="AT85" s="186" t="s">
        <v>133</v>
      </c>
      <c r="AU85" s="186" t="s">
        <v>86</v>
      </c>
      <c r="AY85" s="17" t="s">
        <v>130</v>
      </c>
      <c r="BE85" s="187">
        <f>IF(N85="základní",J85,0)</f>
        <v>0</v>
      </c>
      <c r="BF85" s="187">
        <f>IF(N85="snížená",J85,0)</f>
        <v>0</v>
      </c>
      <c r="BG85" s="187">
        <f>IF(N85="zákl. přenesená",J85,0)</f>
        <v>0</v>
      </c>
      <c r="BH85" s="187">
        <f>IF(N85="sníž. přenesená",J85,0)</f>
        <v>0</v>
      </c>
      <c r="BI85" s="187">
        <f>IF(N85="nulová",J85,0)</f>
        <v>0</v>
      </c>
      <c r="BJ85" s="17" t="s">
        <v>84</v>
      </c>
      <c r="BK85" s="187">
        <f>ROUND(I85*H85,2)</f>
        <v>0</v>
      </c>
      <c r="BL85" s="17" t="s">
        <v>137</v>
      </c>
      <c r="BM85" s="186" t="s">
        <v>138</v>
      </c>
    </row>
    <row r="86" spans="1:65" s="13" customFormat="1" ht="11.25">
      <c r="B86" s="188"/>
      <c r="C86" s="189"/>
      <c r="D86" s="190" t="s">
        <v>139</v>
      </c>
      <c r="E86" s="191" t="s">
        <v>35</v>
      </c>
      <c r="F86" s="192" t="s">
        <v>140</v>
      </c>
      <c r="G86" s="189"/>
      <c r="H86" s="193">
        <v>7.3999999999999996E-2</v>
      </c>
      <c r="I86" s="194"/>
      <c r="J86" s="189"/>
      <c r="K86" s="189"/>
      <c r="L86" s="195"/>
      <c r="M86" s="196"/>
      <c r="N86" s="197"/>
      <c r="O86" s="197"/>
      <c r="P86" s="197"/>
      <c r="Q86" s="197"/>
      <c r="R86" s="197"/>
      <c r="S86" s="197"/>
      <c r="T86" s="198"/>
      <c r="AT86" s="199" t="s">
        <v>139</v>
      </c>
      <c r="AU86" s="199" t="s">
        <v>86</v>
      </c>
      <c r="AV86" s="13" t="s">
        <v>86</v>
      </c>
      <c r="AW86" s="13" t="s">
        <v>37</v>
      </c>
      <c r="AX86" s="13" t="s">
        <v>76</v>
      </c>
      <c r="AY86" s="199" t="s">
        <v>130</v>
      </c>
    </row>
    <row r="87" spans="1:65" s="13" customFormat="1" ht="11.25">
      <c r="B87" s="188"/>
      <c r="C87" s="189"/>
      <c r="D87" s="190" t="s">
        <v>139</v>
      </c>
      <c r="E87" s="191" t="s">
        <v>35</v>
      </c>
      <c r="F87" s="192" t="s">
        <v>141</v>
      </c>
      <c r="G87" s="189"/>
      <c r="H87" s="193">
        <v>0.16</v>
      </c>
      <c r="I87" s="194"/>
      <c r="J87" s="189"/>
      <c r="K87" s="189"/>
      <c r="L87" s="195"/>
      <c r="M87" s="196"/>
      <c r="N87" s="197"/>
      <c r="O87" s="197"/>
      <c r="P87" s="197"/>
      <c r="Q87" s="197"/>
      <c r="R87" s="197"/>
      <c r="S87" s="197"/>
      <c r="T87" s="198"/>
      <c r="AT87" s="199" t="s">
        <v>139</v>
      </c>
      <c r="AU87" s="199" t="s">
        <v>86</v>
      </c>
      <c r="AV87" s="13" t="s">
        <v>86</v>
      </c>
      <c r="AW87" s="13" t="s">
        <v>37</v>
      </c>
      <c r="AX87" s="13" t="s">
        <v>76</v>
      </c>
      <c r="AY87" s="199" t="s">
        <v>130</v>
      </c>
    </row>
    <row r="88" spans="1:65" s="13" customFormat="1" ht="11.25">
      <c r="B88" s="188"/>
      <c r="C88" s="189"/>
      <c r="D88" s="190" t="s">
        <v>139</v>
      </c>
      <c r="E88" s="191" t="s">
        <v>35</v>
      </c>
      <c r="F88" s="192" t="s">
        <v>142</v>
      </c>
      <c r="G88" s="189"/>
      <c r="H88" s="193">
        <v>0.30399999999999999</v>
      </c>
      <c r="I88" s="194"/>
      <c r="J88" s="189"/>
      <c r="K88" s="189"/>
      <c r="L88" s="195"/>
      <c r="M88" s="196"/>
      <c r="N88" s="197"/>
      <c r="O88" s="197"/>
      <c r="P88" s="197"/>
      <c r="Q88" s="197"/>
      <c r="R88" s="197"/>
      <c r="S88" s="197"/>
      <c r="T88" s="198"/>
      <c r="AT88" s="199" t="s">
        <v>139</v>
      </c>
      <c r="AU88" s="199" t="s">
        <v>86</v>
      </c>
      <c r="AV88" s="13" t="s">
        <v>86</v>
      </c>
      <c r="AW88" s="13" t="s">
        <v>37</v>
      </c>
      <c r="AX88" s="13" t="s">
        <v>76</v>
      </c>
      <c r="AY88" s="199" t="s">
        <v>130</v>
      </c>
    </row>
    <row r="89" spans="1:65" s="13" customFormat="1" ht="11.25">
      <c r="B89" s="188"/>
      <c r="C89" s="189"/>
      <c r="D89" s="190" t="s">
        <v>139</v>
      </c>
      <c r="E89" s="191" t="s">
        <v>35</v>
      </c>
      <c r="F89" s="192" t="s">
        <v>143</v>
      </c>
      <c r="G89" s="189"/>
      <c r="H89" s="193">
        <v>0.503</v>
      </c>
      <c r="I89" s="194"/>
      <c r="J89" s="189"/>
      <c r="K89" s="189"/>
      <c r="L89" s="195"/>
      <c r="M89" s="196"/>
      <c r="N89" s="197"/>
      <c r="O89" s="197"/>
      <c r="P89" s="197"/>
      <c r="Q89" s="197"/>
      <c r="R89" s="197"/>
      <c r="S89" s="197"/>
      <c r="T89" s="198"/>
      <c r="AT89" s="199" t="s">
        <v>139</v>
      </c>
      <c r="AU89" s="199" t="s">
        <v>86</v>
      </c>
      <c r="AV89" s="13" t="s">
        <v>86</v>
      </c>
      <c r="AW89" s="13" t="s">
        <v>37</v>
      </c>
      <c r="AX89" s="13" t="s">
        <v>76</v>
      </c>
      <c r="AY89" s="199" t="s">
        <v>130</v>
      </c>
    </row>
    <row r="90" spans="1:65" s="13" customFormat="1" ht="11.25">
      <c r="B90" s="188"/>
      <c r="C90" s="189"/>
      <c r="D90" s="190" t="s">
        <v>139</v>
      </c>
      <c r="E90" s="191" t="s">
        <v>35</v>
      </c>
      <c r="F90" s="192" t="s">
        <v>144</v>
      </c>
      <c r="G90" s="189"/>
      <c r="H90" s="193">
        <v>0.41099999999999998</v>
      </c>
      <c r="I90" s="194"/>
      <c r="J90" s="189"/>
      <c r="K90" s="189"/>
      <c r="L90" s="195"/>
      <c r="M90" s="196"/>
      <c r="N90" s="197"/>
      <c r="O90" s="197"/>
      <c r="P90" s="197"/>
      <c r="Q90" s="197"/>
      <c r="R90" s="197"/>
      <c r="S90" s="197"/>
      <c r="T90" s="198"/>
      <c r="AT90" s="199" t="s">
        <v>139</v>
      </c>
      <c r="AU90" s="199" t="s">
        <v>86</v>
      </c>
      <c r="AV90" s="13" t="s">
        <v>86</v>
      </c>
      <c r="AW90" s="13" t="s">
        <v>37</v>
      </c>
      <c r="AX90" s="13" t="s">
        <v>76</v>
      </c>
      <c r="AY90" s="199" t="s">
        <v>130</v>
      </c>
    </row>
    <row r="91" spans="1:65" s="13" customFormat="1" ht="11.25">
      <c r="B91" s="188"/>
      <c r="C91" s="189"/>
      <c r="D91" s="190" t="s">
        <v>139</v>
      </c>
      <c r="E91" s="191" t="s">
        <v>35</v>
      </c>
      <c r="F91" s="192" t="s">
        <v>145</v>
      </c>
      <c r="G91" s="189"/>
      <c r="H91" s="193">
        <v>0.27600000000000002</v>
      </c>
      <c r="I91" s="194"/>
      <c r="J91" s="189"/>
      <c r="K91" s="189"/>
      <c r="L91" s="195"/>
      <c r="M91" s="196"/>
      <c r="N91" s="197"/>
      <c r="O91" s="197"/>
      <c r="P91" s="197"/>
      <c r="Q91" s="197"/>
      <c r="R91" s="197"/>
      <c r="S91" s="197"/>
      <c r="T91" s="198"/>
      <c r="AT91" s="199" t="s">
        <v>139</v>
      </c>
      <c r="AU91" s="199" t="s">
        <v>86</v>
      </c>
      <c r="AV91" s="13" t="s">
        <v>86</v>
      </c>
      <c r="AW91" s="13" t="s">
        <v>37</v>
      </c>
      <c r="AX91" s="13" t="s">
        <v>76</v>
      </c>
      <c r="AY91" s="199" t="s">
        <v>130</v>
      </c>
    </row>
    <row r="92" spans="1:65" s="14" customFormat="1" ht="11.25">
      <c r="B92" s="200"/>
      <c r="C92" s="201"/>
      <c r="D92" s="190" t="s">
        <v>139</v>
      </c>
      <c r="E92" s="202" t="s">
        <v>35</v>
      </c>
      <c r="F92" s="203" t="s">
        <v>146</v>
      </c>
      <c r="G92" s="201"/>
      <c r="H92" s="204">
        <v>1.728</v>
      </c>
      <c r="I92" s="205"/>
      <c r="J92" s="201"/>
      <c r="K92" s="201"/>
      <c r="L92" s="206"/>
      <c r="M92" s="207"/>
      <c r="N92" s="208"/>
      <c r="O92" s="208"/>
      <c r="P92" s="208"/>
      <c r="Q92" s="208"/>
      <c r="R92" s="208"/>
      <c r="S92" s="208"/>
      <c r="T92" s="209"/>
      <c r="AT92" s="210" t="s">
        <v>139</v>
      </c>
      <c r="AU92" s="210" t="s">
        <v>86</v>
      </c>
      <c r="AV92" s="14" t="s">
        <v>137</v>
      </c>
      <c r="AW92" s="14" t="s">
        <v>37</v>
      </c>
      <c r="AX92" s="14" t="s">
        <v>84</v>
      </c>
      <c r="AY92" s="210" t="s">
        <v>130</v>
      </c>
    </row>
    <row r="93" spans="1:65" s="2" customFormat="1" ht="101.25" customHeight="1">
      <c r="A93" s="34"/>
      <c r="B93" s="35"/>
      <c r="C93" s="174" t="s">
        <v>86</v>
      </c>
      <c r="D93" s="174" t="s">
        <v>133</v>
      </c>
      <c r="E93" s="175" t="s">
        <v>147</v>
      </c>
      <c r="F93" s="176" t="s">
        <v>148</v>
      </c>
      <c r="G93" s="177" t="s">
        <v>136</v>
      </c>
      <c r="H93" s="178">
        <v>3.95</v>
      </c>
      <c r="I93" s="179"/>
      <c r="J93" s="180">
        <f>ROUND(I93*H93,2)</f>
        <v>0</v>
      </c>
      <c r="K93" s="181"/>
      <c r="L93" s="39"/>
      <c r="M93" s="182" t="s">
        <v>35</v>
      </c>
      <c r="N93" s="183" t="s">
        <v>47</v>
      </c>
      <c r="O93" s="64"/>
      <c r="P93" s="184">
        <f>O93*H93</f>
        <v>0</v>
      </c>
      <c r="Q93" s="184">
        <v>0</v>
      </c>
      <c r="R93" s="184">
        <f>Q93*H93</f>
        <v>0</v>
      </c>
      <c r="S93" s="184">
        <v>0</v>
      </c>
      <c r="T93" s="185">
        <f>S93*H93</f>
        <v>0</v>
      </c>
      <c r="U93" s="34"/>
      <c r="V93" s="34"/>
      <c r="W93" s="34"/>
      <c r="X93" s="34"/>
      <c r="Y93" s="34"/>
      <c r="Z93" s="34"/>
      <c r="AA93" s="34"/>
      <c r="AB93" s="34"/>
      <c r="AC93" s="34"/>
      <c r="AD93" s="34"/>
      <c r="AE93" s="34"/>
      <c r="AR93" s="186" t="s">
        <v>137</v>
      </c>
      <c r="AT93" s="186" t="s">
        <v>133</v>
      </c>
      <c r="AU93" s="186" t="s">
        <v>86</v>
      </c>
      <c r="AY93" s="17" t="s">
        <v>130</v>
      </c>
      <c r="BE93" s="187">
        <f>IF(N93="základní",J93,0)</f>
        <v>0</v>
      </c>
      <c r="BF93" s="187">
        <f>IF(N93="snížená",J93,0)</f>
        <v>0</v>
      </c>
      <c r="BG93" s="187">
        <f>IF(N93="zákl. přenesená",J93,0)</f>
        <v>0</v>
      </c>
      <c r="BH93" s="187">
        <f>IF(N93="sníž. přenesená",J93,0)</f>
        <v>0</v>
      </c>
      <c r="BI93" s="187">
        <f>IF(N93="nulová",J93,0)</f>
        <v>0</v>
      </c>
      <c r="BJ93" s="17" t="s">
        <v>84</v>
      </c>
      <c r="BK93" s="187">
        <f>ROUND(I93*H93,2)</f>
        <v>0</v>
      </c>
      <c r="BL93" s="17" t="s">
        <v>137</v>
      </c>
      <c r="BM93" s="186" t="s">
        <v>149</v>
      </c>
    </row>
    <row r="94" spans="1:65" s="13" customFormat="1" ht="11.25">
      <c r="B94" s="188"/>
      <c r="C94" s="189"/>
      <c r="D94" s="190" t="s">
        <v>139</v>
      </c>
      <c r="E94" s="191" t="s">
        <v>35</v>
      </c>
      <c r="F94" s="192" t="s">
        <v>150</v>
      </c>
      <c r="G94" s="189"/>
      <c r="H94" s="193">
        <v>3.95</v>
      </c>
      <c r="I94" s="194"/>
      <c r="J94" s="189"/>
      <c r="K94" s="189"/>
      <c r="L94" s="195"/>
      <c r="M94" s="196"/>
      <c r="N94" s="197"/>
      <c r="O94" s="197"/>
      <c r="P94" s="197"/>
      <c r="Q94" s="197"/>
      <c r="R94" s="197"/>
      <c r="S94" s="197"/>
      <c r="T94" s="198"/>
      <c r="AT94" s="199" t="s">
        <v>139</v>
      </c>
      <c r="AU94" s="199" t="s">
        <v>86</v>
      </c>
      <c r="AV94" s="13" t="s">
        <v>86</v>
      </c>
      <c r="AW94" s="13" t="s">
        <v>37</v>
      </c>
      <c r="AX94" s="13" t="s">
        <v>84</v>
      </c>
      <c r="AY94" s="199" t="s">
        <v>130</v>
      </c>
    </row>
    <row r="95" spans="1:65" s="2" customFormat="1" ht="37.9" customHeight="1">
      <c r="A95" s="34"/>
      <c r="B95" s="35"/>
      <c r="C95" s="174" t="s">
        <v>151</v>
      </c>
      <c r="D95" s="174" t="s">
        <v>133</v>
      </c>
      <c r="E95" s="175" t="s">
        <v>152</v>
      </c>
      <c r="F95" s="176" t="s">
        <v>153</v>
      </c>
      <c r="G95" s="177" t="s">
        <v>154</v>
      </c>
      <c r="H95" s="178">
        <v>3160</v>
      </c>
      <c r="I95" s="179"/>
      <c r="J95" s="180">
        <f>ROUND(I95*H95,2)</f>
        <v>0</v>
      </c>
      <c r="K95" s="181"/>
      <c r="L95" s="39"/>
      <c r="M95" s="182" t="s">
        <v>35</v>
      </c>
      <c r="N95" s="183" t="s">
        <v>47</v>
      </c>
      <c r="O95" s="64"/>
      <c r="P95" s="184">
        <f>O95*H95</f>
        <v>0</v>
      </c>
      <c r="Q95" s="184">
        <v>0</v>
      </c>
      <c r="R95" s="184">
        <f>Q95*H95</f>
        <v>0</v>
      </c>
      <c r="S95" s="184">
        <v>0</v>
      </c>
      <c r="T95" s="185">
        <f>S95*H95</f>
        <v>0</v>
      </c>
      <c r="U95" s="34"/>
      <c r="V95" s="34"/>
      <c r="W95" s="34"/>
      <c r="X95" s="34"/>
      <c r="Y95" s="34"/>
      <c r="Z95" s="34"/>
      <c r="AA95" s="34"/>
      <c r="AB95" s="34"/>
      <c r="AC95" s="34"/>
      <c r="AD95" s="34"/>
      <c r="AE95" s="34"/>
      <c r="AR95" s="186" t="s">
        <v>137</v>
      </c>
      <c r="AT95" s="186" t="s">
        <v>133</v>
      </c>
      <c r="AU95" s="186" t="s">
        <v>86</v>
      </c>
      <c r="AY95" s="17" t="s">
        <v>130</v>
      </c>
      <c r="BE95" s="187">
        <f>IF(N95="základní",J95,0)</f>
        <v>0</v>
      </c>
      <c r="BF95" s="187">
        <f>IF(N95="snížená",J95,0)</f>
        <v>0</v>
      </c>
      <c r="BG95" s="187">
        <f>IF(N95="zákl. přenesená",J95,0)</f>
        <v>0</v>
      </c>
      <c r="BH95" s="187">
        <f>IF(N95="sníž. přenesená",J95,0)</f>
        <v>0</v>
      </c>
      <c r="BI95" s="187">
        <f>IF(N95="nulová",J95,0)</f>
        <v>0</v>
      </c>
      <c r="BJ95" s="17" t="s">
        <v>84</v>
      </c>
      <c r="BK95" s="187">
        <f>ROUND(I95*H95,2)</f>
        <v>0</v>
      </c>
      <c r="BL95" s="17" t="s">
        <v>137</v>
      </c>
      <c r="BM95" s="186" t="s">
        <v>155</v>
      </c>
    </row>
    <row r="96" spans="1:65" s="13" customFormat="1" ht="11.25">
      <c r="B96" s="188"/>
      <c r="C96" s="189"/>
      <c r="D96" s="190" t="s">
        <v>139</v>
      </c>
      <c r="E96" s="191" t="s">
        <v>35</v>
      </c>
      <c r="F96" s="192" t="s">
        <v>156</v>
      </c>
      <c r="G96" s="189"/>
      <c r="H96" s="193">
        <v>3160</v>
      </c>
      <c r="I96" s="194"/>
      <c r="J96" s="189"/>
      <c r="K96" s="189"/>
      <c r="L96" s="195"/>
      <c r="M96" s="196"/>
      <c r="N96" s="197"/>
      <c r="O96" s="197"/>
      <c r="P96" s="197"/>
      <c r="Q96" s="197"/>
      <c r="R96" s="197"/>
      <c r="S96" s="197"/>
      <c r="T96" s="198"/>
      <c r="AT96" s="199" t="s">
        <v>139</v>
      </c>
      <c r="AU96" s="199" t="s">
        <v>86</v>
      </c>
      <c r="AV96" s="13" t="s">
        <v>86</v>
      </c>
      <c r="AW96" s="13" t="s">
        <v>37</v>
      </c>
      <c r="AX96" s="13" t="s">
        <v>84</v>
      </c>
      <c r="AY96" s="199" t="s">
        <v>130</v>
      </c>
    </row>
    <row r="97" spans="1:65" s="2" customFormat="1" ht="55.5" customHeight="1">
      <c r="A97" s="34"/>
      <c r="B97" s="35"/>
      <c r="C97" s="174" t="s">
        <v>137</v>
      </c>
      <c r="D97" s="174" t="s">
        <v>133</v>
      </c>
      <c r="E97" s="175" t="s">
        <v>157</v>
      </c>
      <c r="F97" s="176" t="s">
        <v>158</v>
      </c>
      <c r="G97" s="177" t="s">
        <v>159</v>
      </c>
      <c r="H97" s="178">
        <v>7900</v>
      </c>
      <c r="I97" s="179"/>
      <c r="J97" s="180">
        <f>ROUND(I97*H97,2)</f>
        <v>0</v>
      </c>
      <c r="K97" s="181"/>
      <c r="L97" s="39"/>
      <c r="M97" s="182" t="s">
        <v>35</v>
      </c>
      <c r="N97" s="183" t="s">
        <v>47</v>
      </c>
      <c r="O97" s="64"/>
      <c r="P97" s="184">
        <f>O97*H97</f>
        <v>0</v>
      </c>
      <c r="Q97" s="184">
        <v>0</v>
      </c>
      <c r="R97" s="184">
        <f>Q97*H97</f>
        <v>0</v>
      </c>
      <c r="S97" s="184">
        <v>0</v>
      </c>
      <c r="T97" s="185">
        <f>S97*H97</f>
        <v>0</v>
      </c>
      <c r="U97" s="34"/>
      <c r="V97" s="34"/>
      <c r="W97" s="34"/>
      <c r="X97" s="34"/>
      <c r="Y97" s="34"/>
      <c r="Z97" s="34"/>
      <c r="AA97" s="34"/>
      <c r="AB97" s="34"/>
      <c r="AC97" s="34"/>
      <c r="AD97" s="34"/>
      <c r="AE97" s="34"/>
      <c r="AR97" s="186" t="s">
        <v>137</v>
      </c>
      <c r="AT97" s="186" t="s">
        <v>133</v>
      </c>
      <c r="AU97" s="186" t="s">
        <v>86</v>
      </c>
      <c r="AY97" s="17" t="s">
        <v>130</v>
      </c>
      <c r="BE97" s="187">
        <f>IF(N97="základní",J97,0)</f>
        <v>0</v>
      </c>
      <c r="BF97" s="187">
        <f>IF(N97="snížená",J97,0)</f>
        <v>0</v>
      </c>
      <c r="BG97" s="187">
        <f>IF(N97="zákl. přenesená",J97,0)</f>
        <v>0</v>
      </c>
      <c r="BH97" s="187">
        <f>IF(N97="sníž. přenesená",J97,0)</f>
        <v>0</v>
      </c>
      <c r="BI97" s="187">
        <f>IF(N97="nulová",J97,0)</f>
        <v>0</v>
      </c>
      <c r="BJ97" s="17" t="s">
        <v>84</v>
      </c>
      <c r="BK97" s="187">
        <f>ROUND(I97*H97,2)</f>
        <v>0</v>
      </c>
      <c r="BL97" s="17" t="s">
        <v>137</v>
      </c>
      <c r="BM97" s="186" t="s">
        <v>160</v>
      </c>
    </row>
    <row r="98" spans="1:65" s="13" customFormat="1" ht="11.25">
      <c r="B98" s="188"/>
      <c r="C98" s="189"/>
      <c r="D98" s="190" t="s">
        <v>139</v>
      </c>
      <c r="E98" s="191" t="s">
        <v>35</v>
      </c>
      <c r="F98" s="192" t="s">
        <v>161</v>
      </c>
      <c r="G98" s="189"/>
      <c r="H98" s="193">
        <v>7900</v>
      </c>
      <c r="I98" s="194"/>
      <c r="J98" s="189"/>
      <c r="K98" s="189"/>
      <c r="L98" s="195"/>
      <c r="M98" s="196"/>
      <c r="N98" s="197"/>
      <c r="O98" s="197"/>
      <c r="P98" s="197"/>
      <c r="Q98" s="197"/>
      <c r="R98" s="197"/>
      <c r="S98" s="197"/>
      <c r="T98" s="198"/>
      <c r="AT98" s="199" t="s">
        <v>139</v>
      </c>
      <c r="AU98" s="199" t="s">
        <v>86</v>
      </c>
      <c r="AV98" s="13" t="s">
        <v>86</v>
      </c>
      <c r="AW98" s="13" t="s">
        <v>37</v>
      </c>
      <c r="AX98" s="13" t="s">
        <v>84</v>
      </c>
      <c r="AY98" s="199" t="s">
        <v>130</v>
      </c>
    </row>
    <row r="99" spans="1:65" s="2" customFormat="1" ht="16.5" customHeight="1">
      <c r="A99" s="34"/>
      <c r="B99" s="35"/>
      <c r="C99" s="211" t="s">
        <v>131</v>
      </c>
      <c r="D99" s="211" t="s">
        <v>162</v>
      </c>
      <c r="E99" s="212" t="s">
        <v>163</v>
      </c>
      <c r="F99" s="213" t="s">
        <v>164</v>
      </c>
      <c r="G99" s="214" t="s">
        <v>165</v>
      </c>
      <c r="H99" s="215">
        <v>13168</v>
      </c>
      <c r="I99" s="216"/>
      <c r="J99" s="217">
        <f>ROUND(I99*H99,2)</f>
        <v>0</v>
      </c>
      <c r="K99" s="218"/>
      <c r="L99" s="219"/>
      <c r="M99" s="220" t="s">
        <v>35</v>
      </c>
      <c r="N99" s="221" t="s">
        <v>47</v>
      </c>
      <c r="O99" s="64"/>
      <c r="P99" s="184">
        <f>O99*H99</f>
        <v>0</v>
      </c>
      <c r="Q99" s="184">
        <v>1.8000000000000001E-4</v>
      </c>
      <c r="R99" s="184">
        <f>Q99*H99</f>
        <v>2.3702400000000003</v>
      </c>
      <c r="S99" s="184">
        <v>0</v>
      </c>
      <c r="T99" s="185">
        <f>S99*H99</f>
        <v>0</v>
      </c>
      <c r="U99" s="34"/>
      <c r="V99" s="34"/>
      <c r="W99" s="34"/>
      <c r="X99" s="34"/>
      <c r="Y99" s="34"/>
      <c r="Z99" s="34"/>
      <c r="AA99" s="34"/>
      <c r="AB99" s="34"/>
      <c r="AC99" s="34"/>
      <c r="AD99" s="34"/>
      <c r="AE99" s="34"/>
      <c r="AR99" s="186" t="s">
        <v>166</v>
      </c>
      <c r="AT99" s="186" t="s">
        <v>162</v>
      </c>
      <c r="AU99" s="186" t="s">
        <v>86</v>
      </c>
      <c r="AY99" s="17" t="s">
        <v>130</v>
      </c>
      <c r="BE99" s="187">
        <f>IF(N99="základní",J99,0)</f>
        <v>0</v>
      </c>
      <c r="BF99" s="187">
        <f>IF(N99="snížená",J99,0)</f>
        <v>0</v>
      </c>
      <c r="BG99" s="187">
        <f>IF(N99="zákl. přenesená",J99,0)</f>
        <v>0</v>
      </c>
      <c r="BH99" s="187">
        <f>IF(N99="sníž. přenesená",J99,0)</f>
        <v>0</v>
      </c>
      <c r="BI99" s="187">
        <f>IF(N99="nulová",J99,0)</f>
        <v>0</v>
      </c>
      <c r="BJ99" s="17" t="s">
        <v>84</v>
      </c>
      <c r="BK99" s="187">
        <f>ROUND(I99*H99,2)</f>
        <v>0</v>
      </c>
      <c r="BL99" s="17" t="s">
        <v>137</v>
      </c>
      <c r="BM99" s="186" t="s">
        <v>167</v>
      </c>
    </row>
    <row r="100" spans="1:65" s="13" customFormat="1" ht="11.25">
      <c r="B100" s="188"/>
      <c r="C100" s="189"/>
      <c r="D100" s="190" t="s">
        <v>139</v>
      </c>
      <c r="E100" s="191" t="s">
        <v>35</v>
      </c>
      <c r="F100" s="192" t="s">
        <v>168</v>
      </c>
      <c r="G100" s="189"/>
      <c r="H100" s="193">
        <v>13166.666999999999</v>
      </c>
      <c r="I100" s="194"/>
      <c r="J100" s="189"/>
      <c r="K100" s="189"/>
      <c r="L100" s="195"/>
      <c r="M100" s="196"/>
      <c r="N100" s="197"/>
      <c r="O100" s="197"/>
      <c r="P100" s="197"/>
      <c r="Q100" s="197"/>
      <c r="R100" s="197"/>
      <c r="S100" s="197"/>
      <c r="T100" s="198"/>
      <c r="AT100" s="199" t="s">
        <v>139</v>
      </c>
      <c r="AU100" s="199" t="s">
        <v>86</v>
      </c>
      <c r="AV100" s="13" t="s">
        <v>86</v>
      </c>
      <c r="AW100" s="13" t="s">
        <v>37</v>
      </c>
      <c r="AX100" s="13" t="s">
        <v>76</v>
      </c>
      <c r="AY100" s="199" t="s">
        <v>130</v>
      </c>
    </row>
    <row r="101" spans="1:65" s="13" customFormat="1" ht="11.25">
      <c r="B101" s="188"/>
      <c r="C101" s="189"/>
      <c r="D101" s="190" t="s">
        <v>139</v>
      </c>
      <c r="E101" s="191" t="s">
        <v>35</v>
      </c>
      <c r="F101" s="192" t="s">
        <v>169</v>
      </c>
      <c r="G101" s="189"/>
      <c r="H101" s="193">
        <v>1.333</v>
      </c>
      <c r="I101" s="194"/>
      <c r="J101" s="189"/>
      <c r="K101" s="189"/>
      <c r="L101" s="195"/>
      <c r="M101" s="196"/>
      <c r="N101" s="197"/>
      <c r="O101" s="197"/>
      <c r="P101" s="197"/>
      <c r="Q101" s="197"/>
      <c r="R101" s="197"/>
      <c r="S101" s="197"/>
      <c r="T101" s="198"/>
      <c r="AT101" s="199" t="s">
        <v>139</v>
      </c>
      <c r="AU101" s="199" t="s">
        <v>86</v>
      </c>
      <c r="AV101" s="13" t="s">
        <v>86</v>
      </c>
      <c r="AW101" s="13" t="s">
        <v>37</v>
      </c>
      <c r="AX101" s="13" t="s">
        <v>76</v>
      </c>
      <c r="AY101" s="199" t="s">
        <v>130</v>
      </c>
    </row>
    <row r="102" spans="1:65" s="14" customFormat="1" ht="11.25">
      <c r="B102" s="200"/>
      <c r="C102" s="201"/>
      <c r="D102" s="190" t="s">
        <v>139</v>
      </c>
      <c r="E102" s="202" t="s">
        <v>35</v>
      </c>
      <c r="F102" s="203" t="s">
        <v>146</v>
      </c>
      <c r="G102" s="201"/>
      <c r="H102" s="204">
        <v>13168</v>
      </c>
      <c r="I102" s="205"/>
      <c r="J102" s="201"/>
      <c r="K102" s="201"/>
      <c r="L102" s="206"/>
      <c r="M102" s="207"/>
      <c r="N102" s="208"/>
      <c r="O102" s="208"/>
      <c r="P102" s="208"/>
      <c r="Q102" s="208"/>
      <c r="R102" s="208"/>
      <c r="S102" s="208"/>
      <c r="T102" s="209"/>
      <c r="AT102" s="210" t="s">
        <v>139</v>
      </c>
      <c r="AU102" s="210" t="s">
        <v>86</v>
      </c>
      <c r="AV102" s="14" t="s">
        <v>137</v>
      </c>
      <c r="AW102" s="14" t="s">
        <v>37</v>
      </c>
      <c r="AX102" s="14" t="s">
        <v>84</v>
      </c>
      <c r="AY102" s="210" t="s">
        <v>130</v>
      </c>
    </row>
    <row r="103" spans="1:65" s="2" customFormat="1" ht="66.75" customHeight="1">
      <c r="A103" s="34"/>
      <c r="B103" s="35"/>
      <c r="C103" s="174" t="s">
        <v>170</v>
      </c>
      <c r="D103" s="174" t="s">
        <v>133</v>
      </c>
      <c r="E103" s="175" t="s">
        <v>171</v>
      </c>
      <c r="F103" s="176" t="s">
        <v>172</v>
      </c>
      <c r="G103" s="177" t="s">
        <v>165</v>
      </c>
      <c r="H103" s="178">
        <v>6584</v>
      </c>
      <c r="I103" s="179"/>
      <c r="J103" s="180">
        <f>ROUND(I103*H103,2)</f>
        <v>0</v>
      </c>
      <c r="K103" s="181"/>
      <c r="L103" s="39"/>
      <c r="M103" s="182" t="s">
        <v>35</v>
      </c>
      <c r="N103" s="183" t="s">
        <v>47</v>
      </c>
      <c r="O103" s="64"/>
      <c r="P103" s="184">
        <f>O103*H103</f>
        <v>0</v>
      </c>
      <c r="Q103" s="184">
        <v>0</v>
      </c>
      <c r="R103" s="184">
        <f>Q103*H103</f>
        <v>0</v>
      </c>
      <c r="S103" s="184">
        <v>0</v>
      </c>
      <c r="T103" s="185">
        <f>S103*H103</f>
        <v>0</v>
      </c>
      <c r="U103" s="34"/>
      <c r="V103" s="34"/>
      <c r="W103" s="34"/>
      <c r="X103" s="34"/>
      <c r="Y103" s="34"/>
      <c r="Z103" s="34"/>
      <c r="AA103" s="34"/>
      <c r="AB103" s="34"/>
      <c r="AC103" s="34"/>
      <c r="AD103" s="34"/>
      <c r="AE103" s="34"/>
      <c r="AR103" s="186" t="s">
        <v>137</v>
      </c>
      <c r="AT103" s="186" t="s">
        <v>133</v>
      </c>
      <c r="AU103" s="186" t="s">
        <v>86</v>
      </c>
      <c r="AY103" s="17" t="s">
        <v>130</v>
      </c>
      <c r="BE103" s="187">
        <f>IF(N103="základní",J103,0)</f>
        <v>0</v>
      </c>
      <c r="BF103" s="187">
        <f>IF(N103="snížená",J103,0)</f>
        <v>0</v>
      </c>
      <c r="BG103" s="187">
        <f>IF(N103="zákl. přenesená",J103,0)</f>
        <v>0</v>
      </c>
      <c r="BH103" s="187">
        <f>IF(N103="sníž. přenesená",J103,0)</f>
        <v>0</v>
      </c>
      <c r="BI103" s="187">
        <f>IF(N103="nulová",J103,0)</f>
        <v>0</v>
      </c>
      <c r="BJ103" s="17" t="s">
        <v>84</v>
      </c>
      <c r="BK103" s="187">
        <f>ROUND(I103*H103,2)</f>
        <v>0</v>
      </c>
      <c r="BL103" s="17" t="s">
        <v>137</v>
      </c>
      <c r="BM103" s="186" t="s">
        <v>173</v>
      </c>
    </row>
    <row r="104" spans="1:65" s="13" customFormat="1" ht="11.25">
      <c r="B104" s="188"/>
      <c r="C104" s="189"/>
      <c r="D104" s="190" t="s">
        <v>139</v>
      </c>
      <c r="E104" s="191" t="s">
        <v>35</v>
      </c>
      <c r="F104" s="192" t="s">
        <v>174</v>
      </c>
      <c r="G104" s="189"/>
      <c r="H104" s="193">
        <v>6583.3329999999996</v>
      </c>
      <c r="I104" s="194"/>
      <c r="J104" s="189"/>
      <c r="K104" s="189"/>
      <c r="L104" s="195"/>
      <c r="M104" s="196"/>
      <c r="N104" s="197"/>
      <c r="O104" s="197"/>
      <c r="P104" s="197"/>
      <c r="Q104" s="197"/>
      <c r="R104" s="197"/>
      <c r="S104" s="197"/>
      <c r="T104" s="198"/>
      <c r="AT104" s="199" t="s">
        <v>139</v>
      </c>
      <c r="AU104" s="199" t="s">
        <v>86</v>
      </c>
      <c r="AV104" s="13" t="s">
        <v>86</v>
      </c>
      <c r="AW104" s="13" t="s">
        <v>37</v>
      </c>
      <c r="AX104" s="13" t="s">
        <v>76</v>
      </c>
      <c r="AY104" s="199" t="s">
        <v>130</v>
      </c>
    </row>
    <row r="105" spans="1:65" s="13" customFormat="1" ht="11.25">
      <c r="B105" s="188"/>
      <c r="C105" s="189"/>
      <c r="D105" s="190" t="s">
        <v>139</v>
      </c>
      <c r="E105" s="191" t="s">
        <v>35</v>
      </c>
      <c r="F105" s="192" t="s">
        <v>175</v>
      </c>
      <c r="G105" s="189"/>
      <c r="H105" s="193">
        <v>0.66700000000000004</v>
      </c>
      <c r="I105" s="194"/>
      <c r="J105" s="189"/>
      <c r="K105" s="189"/>
      <c r="L105" s="195"/>
      <c r="M105" s="196"/>
      <c r="N105" s="197"/>
      <c r="O105" s="197"/>
      <c r="P105" s="197"/>
      <c r="Q105" s="197"/>
      <c r="R105" s="197"/>
      <c r="S105" s="197"/>
      <c r="T105" s="198"/>
      <c r="AT105" s="199" t="s">
        <v>139</v>
      </c>
      <c r="AU105" s="199" t="s">
        <v>86</v>
      </c>
      <c r="AV105" s="13" t="s">
        <v>86</v>
      </c>
      <c r="AW105" s="13" t="s">
        <v>37</v>
      </c>
      <c r="AX105" s="13" t="s">
        <v>76</v>
      </c>
      <c r="AY105" s="199" t="s">
        <v>130</v>
      </c>
    </row>
    <row r="106" spans="1:65" s="14" customFormat="1" ht="11.25">
      <c r="B106" s="200"/>
      <c r="C106" s="201"/>
      <c r="D106" s="190" t="s">
        <v>139</v>
      </c>
      <c r="E106" s="202" t="s">
        <v>35</v>
      </c>
      <c r="F106" s="203" t="s">
        <v>146</v>
      </c>
      <c r="G106" s="201"/>
      <c r="H106" s="204">
        <v>6584</v>
      </c>
      <c r="I106" s="205"/>
      <c r="J106" s="201"/>
      <c r="K106" s="201"/>
      <c r="L106" s="206"/>
      <c r="M106" s="207"/>
      <c r="N106" s="208"/>
      <c r="O106" s="208"/>
      <c r="P106" s="208"/>
      <c r="Q106" s="208"/>
      <c r="R106" s="208"/>
      <c r="S106" s="208"/>
      <c r="T106" s="209"/>
      <c r="AT106" s="210" t="s">
        <v>139</v>
      </c>
      <c r="AU106" s="210" t="s">
        <v>86</v>
      </c>
      <c r="AV106" s="14" t="s">
        <v>137</v>
      </c>
      <c r="AW106" s="14" t="s">
        <v>37</v>
      </c>
      <c r="AX106" s="14" t="s">
        <v>84</v>
      </c>
      <c r="AY106" s="210" t="s">
        <v>130</v>
      </c>
    </row>
    <row r="107" spans="1:65" s="2" customFormat="1" ht="24.2" customHeight="1">
      <c r="A107" s="34"/>
      <c r="B107" s="35"/>
      <c r="C107" s="174" t="s">
        <v>176</v>
      </c>
      <c r="D107" s="174" t="s">
        <v>133</v>
      </c>
      <c r="E107" s="175" t="s">
        <v>177</v>
      </c>
      <c r="F107" s="176" t="s">
        <v>178</v>
      </c>
      <c r="G107" s="177" t="s">
        <v>165</v>
      </c>
      <c r="H107" s="178">
        <v>6465</v>
      </c>
      <c r="I107" s="179"/>
      <c r="J107" s="180">
        <f>ROUND(I107*H107,2)</f>
        <v>0</v>
      </c>
      <c r="K107" s="181"/>
      <c r="L107" s="39"/>
      <c r="M107" s="182" t="s">
        <v>35</v>
      </c>
      <c r="N107" s="183" t="s">
        <v>47</v>
      </c>
      <c r="O107" s="64"/>
      <c r="P107" s="184">
        <f>O107*H107</f>
        <v>0</v>
      </c>
      <c r="Q107" s="184">
        <v>0</v>
      </c>
      <c r="R107" s="184">
        <f>Q107*H107</f>
        <v>0</v>
      </c>
      <c r="S107" s="184">
        <v>0</v>
      </c>
      <c r="T107" s="185">
        <f>S107*H107</f>
        <v>0</v>
      </c>
      <c r="U107" s="34"/>
      <c r="V107" s="34"/>
      <c r="W107" s="34"/>
      <c r="X107" s="34"/>
      <c r="Y107" s="34"/>
      <c r="Z107" s="34"/>
      <c r="AA107" s="34"/>
      <c r="AB107" s="34"/>
      <c r="AC107" s="34"/>
      <c r="AD107" s="34"/>
      <c r="AE107" s="34"/>
      <c r="AR107" s="186" t="s">
        <v>137</v>
      </c>
      <c r="AT107" s="186" t="s">
        <v>133</v>
      </c>
      <c r="AU107" s="186" t="s">
        <v>86</v>
      </c>
      <c r="AY107" s="17" t="s">
        <v>130</v>
      </c>
      <c r="BE107" s="187">
        <f>IF(N107="základní",J107,0)</f>
        <v>0</v>
      </c>
      <c r="BF107" s="187">
        <f>IF(N107="snížená",J107,0)</f>
        <v>0</v>
      </c>
      <c r="BG107" s="187">
        <f>IF(N107="zákl. přenesená",J107,0)</f>
        <v>0</v>
      </c>
      <c r="BH107" s="187">
        <f>IF(N107="sníž. přenesená",J107,0)</f>
        <v>0</v>
      </c>
      <c r="BI107" s="187">
        <f>IF(N107="nulová",J107,0)</f>
        <v>0</v>
      </c>
      <c r="BJ107" s="17" t="s">
        <v>84</v>
      </c>
      <c r="BK107" s="187">
        <f>ROUND(I107*H107,2)</f>
        <v>0</v>
      </c>
      <c r="BL107" s="17" t="s">
        <v>137</v>
      </c>
      <c r="BM107" s="186" t="s">
        <v>179</v>
      </c>
    </row>
    <row r="108" spans="1:65" s="13" customFormat="1" ht="11.25">
      <c r="B108" s="188"/>
      <c r="C108" s="189"/>
      <c r="D108" s="190" t="s">
        <v>139</v>
      </c>
      <c r="E108" s="191" t="s">
        <v>35</v>
      </c>
      <c r="F108" s="192" t="s">
        <v>180</v>
      </c>
      <c r="G108" s="189"/>
      <c r="H108" s="193">
        <v>6464.8119999999999</v>
      </c>
      <c r="I108" s="194"/>
      <c r="J108" s="189"/>
      <c r="K108" s="189"/>
      <c r="L108" s="195"/>
      <c r="M108" s="196"/>
      <c r="N108" s="197"/>
      <c r="O108" s="197"/>
      <c r="P108" s="197"/>
      <c r="Q108" s="197"/>
      <c r="R108" s="197"/>
      <c r="S108" s="197"/>
      <c r="T108" s="198"/>
      <c r="AT108" s="199" t="s">
        <v>139</v>
      </c>
      <c r="AU108" s="199" t="s">
        <v>86</v>
      </c>
      <c r="AV108" s="13" t="s">
        <v>86</v>
      </c>
      <c r="AW108" s="13" t="s">
        <v>37</v>
      </c>
      <c r="AX108" s="13" t="s">
        <v>76</v>
      </c>
      <c r="AY108" s="199" t="s">
        <v>130</v>
      </c>
    </row>
    <row r="109" spans="1:65" s="13" customFormat="1" ht="11.25">
      <c r="B109" s="188"/>
      <c r="C109" s="189"/>
      <c r="D109" s="190" t="s">
        <v>139</v>
      </c>
      <c r="E109" s="191" t="s">
        <v>35</v>
      </c>
      <c r="F109" s="192" t="s">
        <v>181</v>
      </c>
      <c r="G109" s="189"/>
      <c r="H109" s="193">
        <v>0.188</v>
      </c>
      <c r="I109" s="194"/>
      <c r="J109" s="189"/>
      <c r="K109" s="189"/>
      <c r="L109" s="195"/>
      <c r="M109" s="196"/>
      <c r="N109" s="197"/>
      <c r="O109" s="197"/>
      <c r="P109" s="197"/>
      <c r="Q109" s="197"/>
      <c r="R109" s="197"/>
      <c r="S109" s="197"/>
      <c r="T109" s="198"/>
      <c r="AT109" s="199" t="s">
        <v>139</v>
      </c>
      <c r="AU109" s="199" t="s">
        <v>86</v>
      </c>
      <c r="AV109" s="13" t="s">
        <v>86</v>
      </c>
      <c r="AW109" s="13" t="s">
        <v>37</v>
      </c>
      <c r="AX109" s="13" t="s">
        <v>76</v>
      </c>
      <c r="AY109" s="199" t="s">
        <v>130</v>
      </c>
    </row>
    <row r="110" spans="1:65" s="14" customFormat="1" ht="11.25">
      <c r="B110" s="200"/>
      <c r="C110" s="201"/>
      <c r="D110" s="190" t="s">
        <v>139</v>
      </c>
      <c r="E110" s="202" t="s">
        <v>35</v>
      </c>
      <c r="F110" s="203" t="s">
        <v>146</v>
      </c>
      <c r="G110" s="201"/>
      <c r="H110" s="204">
        <v>6465</v>
      </c>
      <c r="I110" s="205"/>
      <c r="J110" s="201"/>
      <c r="K110" s="201"/>
      <c r="L110" s="206"/>
      <c r="M110" s="207"/>
      <c r="N110" s="208"/>
      <c r="O110" s="208"/>
      <c r="P110" s="208"/>
      <c r="Q110" s="208"/>
      <c r="R110" s="208"/>
      <c r="S110" s="208"/>
      <c r="T110" s="209"/>
      <c r="AT110" s="210" t="s">
        <v>139</v>
      </c>
      <c r="AU110" s="210" t="s">
        <v>86</v>
      </c>
      <c r="AV110" s="14" t="s">
        <v>137</v>
      </c>
      <c r="AW110" s="14" t="s">
        <v>37</v>
      </c>
      <c r="AX110" s="14" t="s">
        <v>84</v>
      </c>
      <c r="AY110" s="210" t="s">
        <v>130</v>
      </c>
    </row>
    <row r="111" spans="1:65" s="2" customFormat="1" ht="55.5" customHeight="1">
      <c r="A111" s="34"/>
      <c r="B111" s="35"/>
      <c r="C111" s="174" t="s">
        <v>166</v>
      </c>
      <c r="D111" s="174" t="s">
        <v>133</v>
      </c>
      <c r="E111" s="175" t="s">
        <v>182</v>
      </c>
      <c r="F111" s="176" t="s">
        <v>183</v>
      </c>
      <c r="G111" s="177" t="s">
        <v>159</v>
      </c>
      <c r="H111" s="178">
        <v>25</v>
      </c>
      <c r="I111" s="179"/>
      <c r="J111" s="180">
        <f>ROUND(I111*H111,2)</f>
        <v>0</v>
      </c>
      <c r="K111" s="181"/>
      <c r="L111" s="39"/>
      <c r="M111" s="182" t="s">
        <v>35</v>
      </c>
      <c r="N111" s="183" t="s">
        <v>47</v>
      </c>
      <c r="O111" s="64"/>
      <c r="P111" s="184">
        <f>O111*H111</f>
        <v>0</v>
      </c>
      <c r="Q111" s="184">
        <v>0</v>
      </c>
      <c r="R111" s="184">
        <f>Q111*H111</f>
        <v>0</v>
      </c>
      <c r="S111" s="184">
        <v>0</v>
      </c>
      <c r="T111" s="185">
        <f>S111*H111</f>
        <v>0</v>
      </c>
      <c r="U111" s="34"/>
      <c r="V111" s="34"/>
      <c r="W111" s="34"/>
      <c r="X111" s="34"/>
      <c r="Y111" s="34"/>
      <c r="Z111" s="34"/>
      <c r="AA111" s="34"/>
      <c r="AB111" s="34"/>
      <c r="AC111" s="34"/>
      <c r="AD111" s="34"/>
      <c r="AE111" s="34"/>
      <c r="AR111" s="186" t="s">
        <v>137</v>
      </c>
      <c r="AT111" s="186" t="s">
        <v>133</v>
      </c>
      <c r="AU111" s="186" t="s">
        <v>86</v>
      </c>
      <c r="AY111" s="17" t="s">
        <v>130</v>
      </c>
      <c r="BE111" s="187">
        <f>IF(N111="základní",J111,0)</f>
        <v>0</v>
      </c>
      <c r="BF111" s="187">
        <f>IF(N111="snížená",J111,0)</f>
        <v>0</v>
      </c>
      <c r="BG111" s="187">
        <f>IF(N111="zákl. přenesená",J111,0)</f>
        <v>0</v>
      </c>
      <c r="BH111" s="187">
        <f>IF(N111="sníž. přenesená",J111,0)</f>
        <v>0</v>
      </c>
      <c r="BI111" s="187">
        <f>IF(N111="nulová",J111,0)</f>
        <v>0</v>
      </c>
      <c r="BJ111" s="17" t="s">
        <v>84</v>
      </c>
      <c r="BK111" s="187">
        <f>ROUND(I111*H111,2)</f>
        <v>0</v>
      </c>
      <c r="BL111" s="17" t="s">
        <v>137</v>
      </c>
      <c r="BM111" s="186" t="s">
        <v>184</v>
      </c>
    </row>
    <row r="112" spans="1:65" s="13" customFormat="1" ht="11.25">
      <c r="B112" s="188"/>
      <c r="C112" s="189"/>
      <c r="D112" s="190" t="s">
        <v>139</v>
      </c>
      <c r="E112" s="191" t="s">
        <v>35</v>
      </c>
      <c r="F112" s="192" t="s">
        <v>185</v>
      </c>
      <c r="G112" s="189"/>
      <c r="H112" s="193">
        <v>25</v>
      </c>
      <c r="I112" s="194"/>
      <c r="J112" s="189"/>
      <c r="K112" s="189"/>
      <c r="L112" s="195"/>
      <c r="M112" s="196"/>
      <c r="N112" s="197"/>
      <c r="O112" s="197"/>
      <c r="P112" s="197"/>
      <c r="Q112" s="197"/>
      <c r="R112" s="197"/>
      <c r="S112" s="197"/>
      <c r="T112" s="198"/>
      <c r="AT112" s="199" t="s">
        <v>139</v>
      </c>
      <c r="AU112" s="199" t="s">
        <v>86</v>
      </c>
      <c r="AV112" s="13" t="s">
        <v>86</v>
      </c>
      <c r="AW112" s="13" t="s">
        <v>37</v>
      </c>
      <c r="AX112" s="13" t="s">
        <v>84</v>
      </c>
      <c r="AY112" s="199" t="s">
        <v>130</v>
      </c>
    </row>
    <row r="113" spans="1:65" s="2" customFormat="1" ht="66.75" customHeight="1">
      <c r="A113" s="34"/>
      <c r="B113" s="35"/>
      <c r="C113" s="174" t="s">
        <v>186</v>
      </c>
      <c r="D113" s="174" t="s">
        <v>133</v>
      </c>
      <c r="E113" s="175" t="s">
        <v>187</v>
      </c>
      <c r="F113" s="176" t="s">
        <v>188</v>
      </c>
      <c r="G113" s="177" t="s">
        <v>189</v>
      </c>
      <c r="H113" s="178">
        <v>100</v>
      </c>
      <c r="I113" s="179"/>
      <c r="J113" s="180">
        <f>ROUND(I113*H113,2)</f>
        <v>0</v>
      </c>
      <c r="K113" s="181"/>
      <c r="L113" s="39"/>
      <c r="M113" s="182" t="s">
        <v>35</v>
      </c>
      <c r="N113" s="183" t="s">
        <v>47</v>
      </c>
      <c r="O113" s="64"/>
      <c r="P113" s="184">
        <f>O113*H113</f>
        <v>0</v>
      </c>
      <c r="Q113" s="184">
        <v>0</v>
      </c>
      <c r="R113" s="184">
        <f>Q113*H113</f>
        <v>0</v>
      </c>
      <c r="S113" s="184">
        <v>0</v>
      </c>
      <c r="T113" s="185">
        <f>S113*H113</f>
        <v>0</v>
      </c>
      <c r="U113" s="34"/>
      <c r="V113" s="34"/>
      <c r="W113" s="34"/>
      <c r="X113" s="34"/>
      <c r="Y113" s="34"/>
      <c r="Z113" s="34"/>
      <c r="AA113" s="34"/>
      <c r="AB113" s="34"/>
      <c r="AC113" s="34"/>
      <c r="AD113" s="34"/>
      <c r="AE113" s="34"/>
      <c r="AR113" s="186" t="s">
        <v>137</v>
      </c>
      <c r="AT113" s="186" t="s">
        <v>133</v>
      </c>
      <c r="AU113" s="186" t="s">
        <v>86</v>
      </c>
      <c r="AY113" s="17" t="s">
        <v>130</v>
      </c>
      <c r="BE113" s="187">
        <f>IF(N113="základní",J113,0)</f>
        <v>0</v>
      </c>
      <c r="BF113" s="187">
        <f>IF(N113="snížená",J113,0)</f>
        <v>0</v>
      </c>
      <c r="BG113" s="187">
        <f>IF(N113="zákl. přenesená",J113,0)</f>
        <v>0</v>
      </c>
      <c r="BH113" s="187">
        <f>IF(N113="sníž. přenesená",J113,0)</f>
        <v>0</v>
      </c>
      <c r="BI113" s="187">
        <f>IF(N113="nulová",J113,0)</f>
        <v>0</v>
      </c>
      <c r="BJ113" s="17" t="s">
        <v>84</v>
      </c>
      <c r="BK113" s="187">
        <f>ROUND(I113*H113,2)</f>
        <v>0</v>
      </c>
      <c r="BL113" s="17" t="s">
        <v>137</v>
      </c>
      <c r="BM113" s="186" t="s">
        <v>190</v>
      </c>
    </row>
    <row r="114" spans="1:65" s="13" customFormat="1" ht="11.25">
      <c r="B114" s="188"/>
      <c r="C114" s="189"/>
      <c r="D114" s="190" t="s">
        <v>139</v>
      </c>
      <c r="E114" s="191" t="s">
        <v>35</v>
      </c>
      <c r="F114" s="192" t="s">
        <v>191</v>
      </c>
      <c r="G114" s="189"/>
      <c r="H114" s="193">
        <v>100</v>
      </c>
      <c r="I114" s="194"/>
      <c r="J114" s="189"/>
      <c r="K114" s="189"/>
      <c r="L114" s="195"/>
      <c r="M114" s="196"/>
      <c r="N114" s="197"/>
      <c r="O114" s="197"/>
      <c r="P114" s="197"/>
      <c r="Q114" s="197"/>
      <c r="R114" s="197"/>
      <c r="S114" s="197"/>
      <c r="T114" s="198"/>
      <c r="AT114" s="199" t="s">
        <v>139</v>
      </c>
      <c r="AU114" s="199" t="s">
        <v>86</v>
      </c>
      <c r="AV114" s="13" t="s">
        <v>86</v>
      </c>
      <c r="AW114" s="13" t="s">
        <v>37</v>
      </c>
      <c r="AX114" s="13" t="s">
        <v>84</v>
      </c>
      <c r="AY114" s="199" t="s">
        <v>130</v>
      </c>
    </row>
    <row r="115" spans="1:65" s="2" customFormat="1" ht="55.5" customHeight="1">
      <c r="A115" s="34"/>
      <c r="B115" s="35"/>
      <c r="C115" s="174" t="s">
        <v>192</v>
      </c>
      <c r="D115" s="174" t="s">
        <v>133</v>
      </c>
      <c r="E115" s="175" t="s">
        <v>193</v>
      </c>
      <c r="F115" s="176" t="s">
        <v>194</v>
      </c>
      <c r="G115" s="177" t="s">
        <v>189</v>
      </c>
      <c r="H115" s="178">
        <v>34</v>
      </c>
      <c r="I115" s="179"/>
      <c r="J115" s="180">
        <f>ROUND(I115*H115,2)</f>
        <v>0</v>
      </c>
      <c r="K115" s="181"/>
      <c r="L115" s="39"/>
      <c r="M115" s="182" t="s">
        <v>35</v>
      </c>
      <c r="N115" s="183" t="s">
        <v>47</v>
      </c>
      <c r="O115" s="64"/>
      <c r="P115" s="184">
        <f>O115*H115</f>
        <v>0</v>
      </c>
      <c r="Q115" s="184">
        <v>0</v>
      </c>
      <c r="R115" s="184">
        <f>Q115*H115</f>
        <v>0</v>
      </c>
      <c r="S115" s="184">
        <v>0</v>
      </c>
      <c r="T115" s="185">
        <f>S115*H115</f>
        <v>0</v>
      </c>
      <c r="U115" s="34"/>
      <c r="V115" s="34"/>
      <c r="W115" s="34"/>
      <c r="X115" s="34"/>
      <c r="Y115" s="34"/>
      <c r="Z115" s="34"/>
      <c r="AA115" s="34"/>
      <c r="AB115" s="34"/>
      <c r="AC115" s="34"/>
      <c r="AD115" s="34"/>
      <c r="AE115" s="34"/>
      <c r="AR115" s="186" t="s">
        <v>137</v>
      </c>
      <c r="AT115" s="186" t="s">
        <v>133</v>
      </c>
      <c r="AU115" s="186" t="s">
        <v>86</v>
      </c>
      <c r="AY115" s="17" t="s">
        <v>130</v>
      </c>
      <c r="BE115" s="187">
        <f>IF(N115="základní",J115,0)</f>
        <v>0</v>
      </c>
      <c r="BF115" s="187">
        <f>IF(N115="snížená",J115,0)</f>
        <v>0</v>
      </c>
      <c r="BG115" s="187">
        <f>IF(N115="zákl. přenesená",J115,0)</f>
        <v>0</v>
      </c>
      <c r="BH115" s="187">
        <f>IF(N115="sníž. přenesená",J115,0)</f>
        <v>0</v>
      </c>
      <c r="BI115" s="187">
        <f>IF(N115="nulová",J115,0)</f>
        <v>0</v>
      </c>
      <c r="BJ115" s="17" t="s">
        <v>84</v>
      </c>
      <c r="BK115" s="187">
        <f>ROUND(I115*H115,2)</f>
        <v>0</v>
      </c>
      <c r="BL115" s="17" t="s">
        <v>137</v>
      </c>
      <c r="BM115" s="186" t="s">
        <v>195</v>
      </c>
    </row>
    <row r="116" spans="1:65" s="13" customFormat="1" ht="11.25">
      <c r="B116" s="188"/>
      <c r="C116" s="189"/>
      <c r="D116" s="190" t="s">
        <v>139</v>
      </c>
      <c r="E116" s="191" t="s">
        <v>35</v>
      </c>
      <c r="F116" s="192" t="s">
        <v>196</v>
      </c>
      <c r="G116" s="189"/>
      <c r="H116" s="193">
        <v>33.332999999999998</v>
      </c>
      <c r="I116" s="194"/>
      <c r="J116" s="189"/>
      <c r="K116" s="189"/>
      <c r="L116" s="195"/>
      <c r="M116" s="196"/>
      <c r="N116" s="197"/>
      <c r="O116" s="197"/>
      <c r="P116" s="197"/>
      <c r="Q116" s="197"/>
      <c r="R116" s="197"/>
      <c r="S116" s="197"/>
      <c r="T116" s="198"/>
      <c r="AT116" s="199" t="s">
        <v>139</v>
      </c>
      <c r="AU116" s="199" t="s">
        <v>86</v>
      </c>
      <c r="AV116" s="13" t="s">
        <v>86</v>
      </c>
      <c r="AW116" s="13" t="s">
        <v>37</v>
      </c>
      <c r="AX116" s="13" t="s">
        <v>76</v>
      </c>
      <c r="AY116" s="199" t="s">
        <v>130</v>
      </c>
    </row>
    <row r="117" spans="1:65" s="13" customFormat="1" ht="11.25">
      <c r="B117" s="188"/>
      <c r="C117" s="189"/>
      <c r="D117" s="190" t="s">
        <v>139</v>
      </c>
      <c r="E117" s="191" t="s">
        <v>35</v>
      </c>
      <c r="F117" s="192" t="s">
        <v>175</v>
      </c>
      <c r="G117" s="189"/>
      <c r="H117" s="193">
        <v>0.66700000000000004</v>
      </c>
      <c r="I117" s="194"/>
      <c r="J117" s="189"/>
      <c r="K117" s="189"/>
      <c r="L117" s="195"/>
      <c r="M117" s="196"/>
      <c r="N117" s="197"/>
      <c r="O117" s="197"/>
      <c r="P117" s="197"/>
      <c r="Q117" s="197"/>
      <c r="R117" s="197"/>
      <c r="S117" s="197"/>
      <c r="T117" s="198"/>
      <c r="AT117" s="199" t="s">
        <v>139</v>
      </c>
      <c r="AU117" s="199" t="s">
        <v>86</v>
      </c>
      <c r="AV117" s="13" t="s">
        <v>86</v>
      </c>
      <c r="AW117" s="13" t="s">
        <v>37</v>
      </c>
      <c r="AX117" s="13" t="s">
        <v>76</v>
      </c>
      <c r="AY117" s="199" t="s">
        <v>130</v>
      </c>
    </row>
    <row r="118" spans="1:65" s="14" customFormat="1" ht="11.25">
      <c r="B118" s="200"/>
      <c r="C118" s="201"/>
      <c r="D118" s="190" t="s">
        <v>139</v>
      </c>
      <c r="E118" s="202" t="s">
        <v>35</v>
      </c>
      <c r="F118" s="203" t="s">
        <v>146</v>
      </c>
      <c r="G118" s="201"/>
      <c r="H118" s="204">
        <v>34</v>
      </c>
      <c r="I118" s="205"/>
      <c r="J118" s="201"/>
      <c r="K118" s="201"/>
      <c r="L118" s="206"/>
      <c r="M118" s="207"/>
      <c r="N118" s="208"/>
      <c r="O118" s="208"/>
      <c r="P118" s="208"/>
      <c r="Q118" s="208"/>
      <c r="R118" s="208"/>
      <c r="S118" s="208"/>
      <c r="T118" s="209"/>
      <c r="AT118" s="210" t="s">
        <v>139</v>
      </c>
      <c r="AU118" s="210" t="s">
        <v>86</v>
      </c>
      <c r="AV118" s="14" t="s">
        <v>137</v>
      </c>
      <c r="AW118" s="14" t="s">
        <v>37</v>
      </c>
      <c r="AX118" s="14" t="s">
        <v>84</v>
      </c>
      <c r="AY118" s="210" t="s">
        <v>130</v>
      </c>
    </row>
    <row r="119" spans="1:65" s="2" customFormat="1" ht="55.5" customHeight="1">
      <c r="A119" s="34"/>
      <c r="B119" s="35"/>
      <c r="C119" s="174" t="s">
        <v>197</v>
      </c>
      <c r="D119" s="174" t="s">
        <v>133</v>
      </c>
      <c r="E119" s="175" t="s">
        <v>198</v>
      </c>
      <c r="F119" s="176" t="s">
        <v>199</v>
      </c>
      <c r="G119" s="177" t="s">
        <v>189</v>
      </c>
      <c r="H119" s="178">
        <v>2</v>
      </c>
      <c r="I119" s="179"/>
      <c r="J119" s="180">
        <f>ROUND(I119*H119,2)</f>
        <v>0</v>
      </c>
      <c r="K119" s="181"/>
      <c r="L119" s="39"/>
      <c r="M119" s="182" t="s">
        <v>35</v>
      </c>
      <c r="N119" s="183" t="s">
        <v>47</v>
      </c>
      <c r="O119" s="64"/>
      <c r="P119" s="184">
        <f>O119*H119</f>
        <v>0</v>
      </c>
      <c r="Q119" s="184">
        <v>0</v>
      </c>
      <c r="R119" s="184">
        <f>Q119*H119</f>
        <v>0</v>
      </c>
      <c r="S119" s="184">
        <v>0</v>
      </c>
      <c r="T119" s="185">
        <f>S119*H119</f>
        <v>0</v>
      </c>
      <c r="U119" s="34"/>
      <c r="V119" s="34"/>
      <c r="W119" s="34"/>
      <c r="X119" s="34"/>
      <c r="Y119" s="34"/>
      <c r="Z119" s="34"/>
      <c r="AA119" s="34"/>
      <c r="AB119" s="34"/>
      <c r="AC119" s="34"/>
      <c r="AD119" s="34"/>
      <c r="AE119" s="34"/>
      <c r="AR119" s="186" t="s">
        <v>137</v>
      </c>
      <c r="AT119" s="186" t="s">
        <v>133</v>
      </c>
      <c r="AU119" s="186" t="s">
        <v>86</v>
      </c>
      <c r="AY119" s="17" t="s">
        <v>130</v>
      </c>
      <c r="BE119" s="187">
        <f>IF(N119="základní",J119,0)</f>
        <v>0</v>
      </c>
      <c r="BF119" s="187">
        <f>IF(N119="snížená",J119,0)</f>
        <v>0</v>
      </c>
      <c r="BG119" s="187">
        <f>IF(N119="zákl. přenesená",J119,0)</f>
        <v>0</v>
      </c>
      <c r="BH119" s="187">
        <f>IF(N119="sníž. přenesená",J119,0)</f>
        <v>0</v>
      </c>
      <c r="BI119" s="187">
        <f>IF(N119="nulová",J119,0)</f>
        <v>0</v>
      </c>
      <c r="BJ119" s="17" t="s">
        <v>84</v>
      </c>
      <c r="BK119" s="187">
        <f>ROUND(I119*H119,2)</f>
        <v>0</v>
      </c>
      <c r="BL119" s="17" t="s">
        <v>137</v>
      </c>
      <c r="BM119" s="186" t="s">
        <v>200</v>
      </c>
    </row>
    <row r="120" spans="1:65" s="13" customFormat="1" ht="11.25">
      <c r="B120" s="188"/>
      <c r="C120" s="189"/>
      <c r="D120" s="190" t="s">
        <v>139</v>
      </c>
      <c r="E120" s="191" t="s">
        <v>35</v>
      </c>
      <c r="F120" s="192" t="s">
        <v>201</v>
      </c>
      <c r="G120" s="189"/>
      <c r="H120" s="193">
        <v>2</v>
      </c>
      <c r="I120" s="194"/>
      <c r="J120" s="189"/>
      <c r="K120" s="189"/>
      <c r="L120" s="195"/>
      <c r="M120" s="196"/>
      <c r="N120" s="197"/>
      <c r="O120" s="197"/>
      <c r="P120" s="197"/>
      <c r="Q120" s="197"/>
      <c r="R120" s="197"/>
      <c r="S120" s="197"/>
      <c r="T120" s="198"/>
      <c r="AT120" s="199" t="s">
        <v>139</v>
      </c>
      <c r="AU120" s="199" t="s">
        <v>86</v>
      </c>
      <c r="AV120" s="13" t="s">
        <v>86</v>
      </c>
      <c r="AW120" s="13" t="s">
        <v>37</v>
      </c>
      <c r="AX120" s="13" t="s">
        <v>84</v>
      </c>
      <c r="AY120" s="199" t="s">
        <v>130</v>
      </c>
    </row>
    <row r="121" spans="1:65" s="2" customFormat="1" ht="49.15" customHeight="1">
      <c r="A121" s="34"/>
      <c r="B121" s="35"/>
      <c r="C121" s="174" t="s">
        <v>202</v>
      </c>
      <c r="D121" s="174" t="s">
        <v>133</v>
      </c>
      <c r="E121" s="175" t="s">
        <v>203</v>
      </c>
      <c r="F121" s="176" t="s">
        <v>204</v>
      </c>
      <c r="G121" s="177" t="s">
        <v>159</v>
      </c>
      <c r="H121" s="178">
        <v>8100</v>
      </c>
      <c r="I121" s="179"/>
      <c r="J121" s="180">
        <f>ROUND(I121*H121,2)</f>
        <v>0</v>
      </c>
      <c r="K121" s="181"/>
      <c r="L121" s="39"/>
      <c r="M121" s="182" t="s">
        <v>35</v>
      </c>
      <c r="N121" s="183" t="s">
        <v>47</v>
      </c>
      <c r="O121" s="64"/>
      <c r="P121" s="184">
        <f>O121*H121</f>
        <v>0</v>
      </c>
      <c r="Q121" s="184">
        <v>0</v>
      </c>
      <c r="R121" s="184">
        <f>Q121*H121</f>
        <v>0</v>
      </c>
      <c r="S121" s="184">
        <v>0</v>
      </c>
      <c r="T121" s="185">
        <f>S121*H121</f>
        <v>0</v>
      </c>
      <c r="U121" s="34"/>
      <c r="V121" s="34"/>
      <c r="W121" s="34"/>
      <c r="X121" s="34"/>
      <c r="Y121" s="34"/>
      <c r="Z121" s="34"/>
      <c r="AA121" s="34"/>
      <c r="AB121" s="34"/>
      <c r="AC121" s="34"/>
      <c r="AD121" s="34"/>
      <c r="AE121" s="34"/>
      <c r="AR121" s="186" t="s">
        <v>137</v>
      </c>
      <c r="AT121" s="186" t="s">
        <v>133</v>
      </c>
      <c r="AU121" s="186" t="s">
        <v>86</v>
      </c>
      <c r="AY121" s="17" t="s">
        <v>130</v>
      </c>
      <c r="BE121" s="187">
        <f>IF(N121="základní",J121,0)</f>
        <v>0</v>
      </c>
      <c r="BF121" s="187">
        <f>IF(N121="snížená",J121,0)</f>
        <v>0</v>
      </c>
      <c r="BG121" s="187">
        <f>IF(N121="zákl. přenesená",J121,0)</f>
        <v>0</v>
      </c>
      <c r="BH121" s="187">
        <f>IF(N121="sníž. přenesená",J121,0)</f>
        <v>0</v>
      </c>
      <c r="BI121" s="187">
        <f>IF(N121="nulová",J121,0)</f>
        <v>0</v>
      </c>
      <c r="BJ121" s="17" t="s">
        <v>84</v>
      </c>
      <c r="BK121" s="187">
        <f>ROUND(I121*H121,2)</f>
        <v>0</v>
      </c>
      <c r="BL121" s="17" t="s">
        <v>137</v>
      </c>
      <c r="BM121" s="186" t="s">
        <v>205</v>
      </c>
    </row>
    <row r="122" spans="1:65" s="13" customFormat="1" ht="11.25">
      <c r="B122" s="188"/>
      <c r="C122" s="189"/>
      <c r="D122" s="190" t="s">
        <v>139</v>
      </c>
      <c r="E122" s="191" t="s">
        <v>35</v>
      </c>
      <c r="F122" s="192" t="s">
        <v>206</v>
      </c>
      <c r="G122" s="189"/>
      <c r="H122" s="193">
        <v>8100</v>
      </c>
      <c r="I122" s="194"/>
      <c r="J122" s="189"/>
      <c r="K122" s="189"/>
      <c r="L122" s="195"/>
      <c r="M122" s="196"/>
      <c r="N122" s="197"/>
      <c r="O122" s="197"/>
      <c r="P122" s="197"/>
      <c r="Q122" s="197"/>
      <c r="R122" s="197"/>
      <c r="S122" s="197"/>
      <c r="T122" s="198"/>
      <c r="AT122" s="199" t="s">
        <v>139</v>
      </c>
      <c r="AU122" s="199" t="s">
        <v>86</v>
      </c>
      <c r="AV122" s="13" t="s">
        <v>86</v>
      </c>
      <c r="AW122" s="13" t="s">
        <v>37</v>
      </c>
      <c r="AX122" s="13" t="s">
        <v>84</v>
      </c>
      <c r="AY122" s="199" t="s">
        <v>130</v>
      </c>
    </row>
    <row r="123" spans="1:65" s="2" customFormat="1" ht="16.5" customHeight="1">
      <c r="A123" s="34"/>
      <c r="B123" s="35"/>
      <c r="C123" s="211" t="s">
        <v>207</v>
      </c>
      <c r="D123" s="211" t="s">
        <v>162</v>
      </c>
      <c r="E123" s="212" t="s">
        <v>208</v>
      </c>
      <c r="F123" s="213" t="s">
        <v>209</v>
      </c>
      <c r="G123" s="214" t="s">
        <v>210</v>
      </c>
      <c r="H123" s="215">
        <v>5372</v>
      </c>
      <c r="I123" s="216"/>
      <c r="J123" s="217">
        <f>ROUND(I123*H123,2)</f>
        <v>0</v>
      </c>
      <c r="K123" s="218"/>
      <c r="L123" s="219"/>
      <c r="M123" s="220" t="s">
        <v>35</v>
      </c>
      <c r="N123" s="221" t="s">
        <v>47</v>
      </c>
      <c r="O123" s="64"/>
      <c r="P123" s="184">
        <f>O123*H123</f>
        <v>0</v>
      </c>
      <c r="Q123" s="184">
        <v>1</v>
      </c>
      <c r="R123" s="184">
        <f>Q123*H123</f>
        <v>5372</v>
      </c>
      <c r="S123" s="184">
        <v>0</v>
      </c>
      <c r="T123" s="185">
        <f>S123*H123</f>
        <v>0</v>
      </c>
      <c r="U123" s="34"/>
      <c r="V123" s="34"/>
      <c r="W123" s="34"/>
      <c r="X123" s="34"/>
      <c r="Y123" s="34"/>
      <c r="Z123" s="34"/>
      <c r="AA123" s="34"/>
      <c r="AB123" s="34"/>
      <c r="AC123" s="34"/>
      <c r="AD123" s="34"/>
      <c r="AE123" s="34"/>
      <c r="AR123" s="186" t="s">
        <v>166</v>
      </c>
      <c r="AT123" s="186" t="s">
        <v>162</v>
      </c>
      <c r="AU123" s="186" t="s">
        <v>86</v>
      </c>
      <c r="AY123" s="17" t="s">
        <v>130</v>
      </c>
      <c r="BE123" s="187">
        <f>IF(N123="základní",J123,0)</f>
        <v>0</v>
      </c>
      <c r="BF123" s="187">
        <f>IF(N123="snížená",J123,0)</f>
        <v>0</v>
      </c>
      <c r="BG123" s="187">
        <f>IF(N123="zákl. přenesená",J123,0)</f>
        <v>0</v>
      </c>
      <c r="BH123" s="187">
        <f>IF(N123="sníž. přenesená",J123,0)</f>
        <v>0</v>
      </c>
      <c r="BI123" s="187">
        <f>IF(N123="nulová",J123,0)</f>
        <v>0</v>
      </c>
      <c r="BJ123" s="17" t="s">
        <v>84</v>
      </c>
      <c r="BK123" s="187">
        <f>ROUND(I123*H123,2)</f>
        <v>0</v>
      </c>
      <c r="BL123" s="17" t="s">
        <v>137</v>
      </c>
      <c r="BM123" s="186" t="s">
        <v>211</v>
      </c>
    </row>
    <row r="124" spans="1:65" s="13" customFormat="1" ht="11.25">
      <c r="B124" s="188"/>
      <c r="C124" s="189"/>
      <c r="D124" s="190" t="s">
        <v>139</v>
      </c>
      <c r="E124" s="191" t="s">
        <v>35</v>
      </c>
      <c r="F124" s="192" t="s">
        <v>212</v>
      </c>
      <c r="G124" s="189"/>
      <c r="H124" s="193">
        <v>5372</v>
      </c>
      <c r="I124" s="194"/>
      <c r="J124" s="189"/>
      <c r="K124" s="189"/>
      <c r="L124" s="195"/>
      <c r="M124" s="196"/>
      <c r="N124" s="197"/>
      <c r="O124" s="197"/>
      <c r="P124" s="197"/>
      <c r="Q124" s="197"/>
      <c r="R124" s="197"/>
      <c r="S124" s="197"/>
      <c r="T124" s="198"/>
      <c r="AT124" s="199" t="s">
        <v>139</v>
      </c>
      <c r="AU124" s="199" t="s">
        <v>86</v>
      </c>
      <c r="AV124" s="13" t="s">
        <v>86</v>
      </c>
      <c r="AW124" s="13" t="s">
        <v>37</v>
      </c>
      <c r="AX124" s="13" t="s">
        <v>84</v>
      </c>
      <c r="AY124" s="199" t="s">
        <v>130</v>
      </c>
    </row>
    <row r="125" spans="1:65" s="2" customFormat="1" ht="24.2" customHeight="1">
      <c r="A125" s="34"/>
      <c r="B125" s="35"/>
      <c r="C125" s="174" t="s">
        <v>213</v>
      </c>
      <c r="D125" s="174" t="s">
        <v>133</v>
      </c>
      <c r="E125" s="175" t="s">
        <v>214</v>
      </c>
      <c r="F125" s="176" t="s">
        <v>215</v>
      </c>
      <c r="G125" s="177" t="s">
        <v>165</v>
      </c>
      <c r="H125" s="178">
        <v>160</v>
      </c>
      <c r="I125" s="179"/>
      <c r="J125" s="180">
        <f>ROUND(I125*H125,2)</f>
        <v>0</v>
      </c>
      <c r="K125" s="181"/>
      <c r="L125" s="39"/>
      <c r="M125" s="182" t="s">
        <v>35</v>
      </c>
      <c r="N125" s="183" t="s">
        <v>47</v>
      </c>
      <c r="O125" s="64"/>
      <c r="P125" s="184">
        <f>O125*H125</f>
        <v>0</v>
      </c>
      <c r="Q125" s="184">
        <v>0</v>
      </c>
      <c r="R125" s="184">
        <f>Q125*H125</f>
        <v>0</v>
      </c>
      <c r="S125" s="184">
        <v>0</v>
      </c>
      <c r="T125" s="185">
        <f>S125*H125</f>
        <v>0</v>
      </c>
      <c r="U125" s="34"/>
      <c r="V125" s="34"/>
      <c r="W125" s="34"/>
      <c r="X125" s="34"/>
      <c r="Y125" s="34"/>
      <c r="Z125" s="34"/>
      <c r="AA125" s="34"/>
      <c r="AB125" s="34"/>
      <c r="AC125" s="34"/>
      <c r="AD125" s="34"/>
      <c r="AE125" s="34"/>
      <c r="AR125" s="186" t="s">
        <v>137</v>
      </c>
      <c r="AT125" s="186" t="s">
        <v>133</v>
      </c>
      <c r="AU125" s="186" t="s">
        <v>86</v>
      </c>
      <c r="AY125" s="17" t="s">
        <v>130</v>
      </c>
      <c r="BE125" s="187">
        <f>IF(N125="základní",J125,0)</f>
        <v>0</v>
      </c>
      <c r="BF125" s="187">
        <f>IF(N125="snížená",J125,0)</f>
        <v>0</v>
      </c>
      <c r="BG125" s="187">
        <f>IF(N125="zákl. přenesená",J125,0)</f>
        <v>0</v>
      </c>
      <c r="BH125" s="187">
        <f>IF(N125="sníž. přenesená",J125,0)</f>
        <v>0</v>
      </c>
      <c r="BI125" s="187">
        <f>IF(N125="nulová",J125,0)</f>
        <v>0</v>
      </c>
      <c r="BJ125" s="17" t="s">
        <v>84</v>
      </c>
      <c r="BK125" s="187">
        <f>ROUND(I125*H125,2)</f>
        <v>0</v>
      </c>
      <c r="BL125" s="17" t="s">
        <v>137</v>
      </c>
      <c r="BM125" s="186" t="s">
        <v>216</v>
      </c>
    </row>
    <row r="126" spans="1:65" s="13" customFormat="1" ht="11.25">
      <c r="B126" s="188"/>
      <c r="C126" s="189"/>
      <c r="D126" s="190" t="s">
        <v>139</v>
      </c>
      <c r="E126" s="191" t="s">
        <v>35</v>
      </c>
      <c r="F126" s="192" t="s">
        <v>217</v>
      </c>
      <c r="G126" s="189"/>
      <c r="H126" s="193">
        <v>160</v>
      </c>
      <c r="I126" s="194"/>
      <c r="J126" s="189"/>
      <c r="K126" s="189"/>
      <c r="L126" s="195"/>
      <c r="M126" s="196"/>
      <c r="N126" s="197"/>
      <c r="O126" s="197"/>
      <c r="P126" s="197"/>
      <c r="Q126" s="197"/>
      <c r="R126" s="197"/>
      <c r="S126" s="197"/>
      <c r="T126" s="198"/>
      <c r="AT126" s="199" t="s">
        <v>139</v>
      </c>
      <c r="AU126" s="199" t="s">
        <v>86</v>
      </c>
      <c r="AV126" s="13" t="s">
        <v>86</v>
      </c>
      <c r="AW126" s="13" t="s">
        <v>37</v>
      </c>
      <c r="AX126" s="13" t="s">
        <v>84</v>
      </c>
      <c r="AY126" s="199" t="s">
        <v>130</v>
      </c>
    </row>
    <row r="127" spans="1:65" s="2" customFormat="1" ht="16.5" customHeight="1">
      <c r="A127" s="34"/>
      <c r="B127" s="35"/>
      <c r="C127" s="211" t="s">
        <v>8</v>
      </c>
      <c r="D127" s="211" t="s">
        <v>162</v>
      </c>
      <c r="E127" s="212" t="s">
        <v>218</v>
      </c>
      <c r="F127" s="213" t="s">
        <v>219</v>
      </c>
      <c r="G127" s="214" t="s">
        <v>165</v>
      </c>
      <c r="H127" s="215">
        <v>160</v>
      </c>
      <c r="I127" s="216"/>
      <c r="J127" s="217">
        <f>ROUND(I127*H127,2)</f>
        <v>0</v>
      </c>
      <c r="K127" s="218"/>
      <c r="L127" s="219"/>
      <c r="M127" s="220" t="s">
        <v>35</v>
      </c>
      <c r="N127" s="221" t="s">
        <v>47</v>
      </c>
      <c r="O127" s="64"/>
      <c r="P127" s="184">
        <f>O127*H127</f>
        <v>0</v>
      </c>
      <c r="Q127" s="184">
        <v>2.8999999999999998E-3</v>
      </c>
      <c r="R127" s="184">
        <f>Q127*H127</f>
        <v>0.46399999999999997</v>
      </c>
      <c r="S127" s="184">
        <v>0</v>
      </c>
      <c r="T127" s="185">
        <f>S127*H127</f>
        <v>0</v>
      </c>
      <c r="U127" s="34"/>
      <c r="V127" s="34"/>
      <c r="W127" s="34"/>
      <c r="X127" s="34"/>
      <c r="Y127" s="34"/>
      <c r="Z127" s="34"/>
      <c r="AA127" s="34"/>
      <c r="AB127" s="34"/>
      <c r="AC127" s="34"/>
      <c r="AD127" s="34"/>
      <c r="AE127" s="34"/>
      <c r="AR127" s="186" t="s">
        <v>166</v>
      </c>
      <c r="AT127" s="186" t="s">
        <v>162</v>
      </c>
      <c r="AU127" s="186" t="s">
        <v>86</v>
      </c>
      <c r="AY127" s="17" t="s">
        <v>130</v>
      </c>
      <c r="BE127" s="187">
        <f>IF(N127="základní",J127,0)</f>
        <v>0</v>
      </c>
      <c r="BF127" s="187">
        <f>IF(N127="snížená",J127,0)</f>
        <v>0</v>
      </c>
      <c r="BG127" s="187">
        <f>IF(N127="zákl. přenesená",J127,0)</f>
        <v>0</v>
      </c>
      <c r="BH127" s="187">
        <f>IF(N127="sníž. přenesená",J127,0)</f>
        <v>0</v>
      </c>
      <c r="BI127" s="187">
        <f>IF(N127="nulová",J127,0)</f>
        <v>0</v>
      </c>
      <c r="BJ127" s="17" t="s">
        <v>84</v>
      </c>
      <c r="BK127" s="187">
        <f>ROUND(I127*H127,2)</f>
        <v>0</v>
      </c>
      <c r="BL127" s="17" t="s">
        <v>137</v>
      </c>
      <c r="BM127" s="186" t="s">
        <v>220</v>
      </c>
    </row>
    <row r="128" spans="1:65" s="13" customFormat="1" ht="11.25">
      <c r="B128" s="188"/>
      <c r="C128" s="189"/>
      <c r="D128" s="190" t="s">
        <v>139</v>
      </c>
      <c r="E128" s="191" t="s">
        <v>35</v>
      </c>
      <c r="F128" s="192" t="s">
        <v>217</v>
      </c>
      <c r="G128" s="189"/>
      <c r="H128" s="193">
        <v>160</v>
      </c>
      <c r="I128" s="194"/>
      <c r="J128" s="189"/>
      <c r="K128" s="189"/>
      <c r="L128" s="195"/>
      <c r="M128" s="196"/>
      <c r="N128" s="197"/>
      <c r="O128" s="197"/>
      <c r="P128" s="197"/>
      <c r="Q128" s="197"/>
      <c r="R128" s="197"/>
      <c r="S128" s="197"/>
      <c r="T128" s="198"/>
      <c r="AT128" s="199" t="s">
        <v>139</v>
      </c>
      <c r="AU128" s="199" t="s">
        <v>86</v>
      </c>
      <c r="AV128" s="13" t="s">
        <v>86</v>
      </c>
      <c r="AW128" s="13" t="s">
        <v>37</v>
      </c>
      <c r="AX128" s="13" t="s">
        <v>84</v>
      </c>
      <c r="AY128" s="199" t="s">
        <v>130</v>
      </c>
    </row>
    <row r="129" spans="1:65" s="2" customFormat="1" ht="37.9" customHeight="1">
      <c r="A129" s="34"/>
      <c r="B129" s="35"/>
      <c r="C129" s="174" t="s">
        <v>221</v>
      </c>
      <c r="D129" s="174" t="s">
        <v>133</v>
      </c>
      <c r="E129" s="175" t="s">
        <v>222</v>
      </c>
      <c r="F129" s="176" t="s">
        <v>223</v>
      </c>
      <c r="G129" s="177" t="s">
        <v>154</v>
      </c>
      <c r="H129" s="178">
        <v>396</v>
      </c>
      <c r="I129" s="179"/>
      <c r="J129" s="180">
        <f>ROUND(I129*H129,2)</f>
        <v>0</v>
      </c>
      <c r="K129" s="181"/>
      <c r="L129" s="39"/>
      <c r="M129" s="182" t="s">
        <v>35</v>
      </c>
      <c r="N129" s="183" t="s">
        <v>47</v>
      </c>
      <c r="O129" s="64"/>
      <c r="P129" s="184">
        <f>O129*H129</f>
        <v>0</v>
      </c>
      <c r="Q129" s="184">
        <v>0</v>
      </c>
      <c r="R129" s="184">
        <f>Q129*H129</f>
        <v>0</v>
      </c>
      <c r="S129" s="184">
        <v>0</v>
      </c>
      <c r="T129" s="185">
        <f>S129*H129</f>
        <v>0</v>
      </c>
      <c r="U129" s="34"/>
      <c r="V129" s="34"/>
      <c r="W129" s="34"/>
      <c r="X129" s="34"/>
      <c r="Y129" s="34"/>
      <c r="Z129" s="34"/>
      <c r="AA129" s="34"/>
      <c r="AB129" s="34"/>
      <c r="AC129" s="34"/>
      <c r="AD129" s="34"/>
      <c r="AE129" s="34"/>
      <c r="AR129" s="186" t="s">
        <v>137</v>
      </c>
      <c r="AT129" s="186" t="s">
        <v>133</v>
      </c>
      <c r="AU129" s="186" t="s">
        <v>86</v>
      </c>
      <c r="AY129" s="17" t="s">
        <v>130</v>
      </c>
      <c r="BE129" s="187">
        <f>IF(N129="základní",J129,0)</f>
        <v>0</v>
      </c>
      <c r="BF129" s="187">
        <f>IF(N129="snížená",J129,0)</f>
        <v>0</v>
      </c>
      <c r="BG129" s="187">
        <f>IF(N129="zákl. přenesená",J129,0)</f>
        <v>0</v>
      </c>
      <c r="BH129" s="187">
        <f>IF(N129="sníž. přenesená",J129,0)</f>
        <v>0</v>
      </c>
      <c r="BI129" s="187">
        <f>IF(N129="nulová",J129,0)</f>
        <v>0</v>
      </c>
      <c r="BJ129" s="17" t="s">
        <v>84</v>
      </c>
      <c r="BK129" s="187">
        <f>ROUND(I129*H129,2)</f>
        <v>0</v>
      </c>
      <c r="BL129" s="17" t="s">
        <v>137</v>
      </c>
      <c r="BM129" s="186" t="s">
        <v>224</v>
      </c>
    </row>
    <row r="130" spans="1:65" s="13" customFormat="1" ht="11.25">
      <c r="B130" s="188"/>
      <c r="C130" s="189"/>
      <c r="D130" s="190" t="s">
        <v>139</v>
      </c>
      <c r="E130" s="191" t="s">
        <v>35</v>
      </c>
      <c r="F130" s="192" t="s">
        <v>225</v>
      </c>
      <c r="G130" s="189"/>
      <c r="H130" s="193">
        <v>180</v>
      </c>
      <c r="I130" s="194"/>
      <c r="J130" s="189"/>
      <c r="K130" s="189"/>
      <c r="L130" s="195"/>
      <c r="M130" s="196"/>
      <c r="N130" s="197"/>
      <c r="O130" s="197"/>
      <c r="P130" s="197"/>
      <c r="Q130" s="197"/>
      <c r="R130" s="197"/>
      <c r="S130" s="197"/>
      <c r="T130" s="198"/>
      <c r="AT130" s="199" t="s">
        <v>139</v>
      </c>
      <c r="AU130" s="199" t="s">
        <v>86</v>
      </c>
      <c r="AV130" s="13" t="s">
        <v>86</v>
      </c>
      <c r="AW130" s="13" t="s">
        <v>37</v>
      </c>
      <c r="AX130" s="13" t="s">
        <v>76</v>
      </c>
      <c r="AY130" s="199" t="s">
        <v>130</v>
      </c>
    </row>
    <row r="131" spans="1:65" s="13" customFormat="1" ht="11.25">
      <c r="B131" s="188"/>
      <c r="C131" s="189"/>
      <c r="D131" s="190" t="s">
        <v>139</v>
      </c>
      <c r="E131" s="191" t="s">
        <v>35</v>
      </c>
      <c r="F131" s="192" t="s">
        <v>226</v>
      </c>
      <c r="G131" s="189"/>
      <c r="H131" s="193">
        <v>36</v>
      </c>
      <c r="I131" s="194"/>
      <c r="J131" s="189"/>
      <c r="K131" s="189"/>
      <c r="L131" s="195"/>
      <c r="M131" s="196"/>
      <c r="N131" s="197"/>
      <c r="O131" s="197"/>
      <c r="P131" s="197"/>
      <c r="Q131" s="197"/>
      <c r="R131" s="197"/>
      <c r="S131" s="197"/>
      <c r="T131" s="198"/>
      <c r="AT131" s="199" t="s">
        <v>139</v>
      </c>
      <c r="AU131" s="199" t="s">
        <v>86</v>
      </c>
      <c r="AV131" s="13" t="s">
        <v>86</v>
      </c>
      <c r="AW131" s="13" t="s">
        <v>37</v>
      </c>
      <c r="AX131" s="13" t="s">
        <v>76</v>
      </c>
      <c r="AY131" s="199" t="s">
        <v>130</v>
      </c>
    </row>
    <row r="132" spans="1:65" s="13" customFormat="1" ht="11.25">
      <c r="B132" s="188"/>
      <c r="C132" s="189"/>
      <c r="D132" s="190" t="s">
        <v>139</v>
      </c>
      <c r="E132" s="191" t="s">
        <v>35</v>
      </c>
      <c r="F132" s="192" t="s">
        <v>227</v>
      </c>
      <c r="G132" s="189"/>
      <c r="H132" s="193">
        <v>180</v>
      </c>
      <c r="I132" s="194"/>
      <c r="J132" s="189"/>
      <c r="K132" s="189"/>
      <c r="L132" s="195"/>
      <c r="M132" s="196"/>
      <c r="N132" s="197"/>
      <c r="O132" s="197"/>
      <c r="P132" s="197"/>
      <c r="Q132" s="197"/>
      <c r="R132" s="197"/>
      <c r="S132" s="197"/>
      <c r="T132" s="198"/>
      <c r="AT132" s="199" t="s">
        <v>139</v>
      </c>
      <c r="AU132" s="199" t="s">
        <v>86</v>
      </c>
      <c r="AV132" s="13" t="s">
        <v>86</v>
      </c>
      <c r="AW132" s="13" t="s">
        <v>37</v>
      </c>
      <c r="AX132" s="13" t="s">
        <v>76</v>
      </c>
      <c r="AY132" s="199" t="s">
        <v>130</v>
      </c>
    </row>
    <row r="133" spans="1:65" s="14" customFormat="1" ht="11.25">
      <c r="B133" s="200"/>
      <c r="C133" s="201"/>
      <c r="D133" s="190" t="s">
        <v>139</v>
      </c>
      <c r="E133" s="202" t="s">
        <v>35</v>
      </c>
      <c r="F133" s="203" t="s">
        <v>146</v>
      </c>
      <c r="G133" s="201"/>
      <c r="H133" s="204">
        <v>396</v>
      </c>
      <c r="I133" s="205"/>
      <c r="J133" s="201"/>
      <c r="K133" s="201"/>
      <c r="L133" s="206"/>
      <c r="M133" s="207"/>
      <c r="N133" s="208"/>
      <c r="O133" s="208"/>
      <c r="P133" s="208"/>
      <c r="Q133" s="208"/>
      <c r="R133" s="208"/>
      <c r="S133" s="208"/>
      <c r="T133" s="209"/>
      <c r="AT133" s="210" t="s">
        <v>139</v>
      </c>
      <c r="AU133" s="210" t="s">
        <v>86</v>
      </c>
      <c r="AV133" s="14" t="s">
        <v>137</v>
      </c>
      <c r="AW133" s="14" t="s">
        <v>37</v>
      </c>
      <c r="AX133" s="14" t="s">
        <v>84</v>
      </c>
      <c r="AY133" s="210" t="s">
        <v>130</v>
      </c>
    </row>
    <row r="134" spans="1:65" s="2" customFormat="1" ht="37.9" customHeight="1">
      <c r="A134" s="34"/>
      <c r="B134" s="35"/>
      <c r="C134" s="174" t="s">
        <v>228</v>
      </c>
      <c r="D134" s="174" t="s">
        <v>133</v>
      </c>
      <c r="E134" s="175" t="s">
        <v>229</v>
      </c>
      <c r="F134" s="176" t="s">
        <v>230</v>
      </c>
      <c r="G134" s="177" t="s">
        <v>154</v>
      </c>
      <c r="H134" s="178">
        <v>2370</v>
      </c>
      <c r="I134" s="179"/>
      <c r="J134" s="180">
        <f>ROUND(I134*H134,2)</f>
        <v>0</v>
      </c>
      <c r="K134" s="181"/>
      <c r="L134" s="39"/>
      <c r="M134" s="182" t="s">
        <v>35</v>
      </c>
      <c r="N134" s="183" t="s">
        <v>47</v>
      </c>
      <c r="O134" s="64"/>
      <c r="P134" s="184">
        <f>O134*H134</f>
        <v>0</v>
      </c>
      <c r="Q134" s="184">
        <v>0</v>
      </c>
      <c r="R134" s="184">
        <f>Q134*H134</f>
        <v>0</v>
      </c>
      <c r="S134" s="184">
        <v>0</v>
      </c>
      <c r="T134" s="185">
        <f>S134*H134</f>
        <v>0</v>
      </c>
      <c r="U134" s="34"/>
      <c r="V134" s="34"/>
      <c r="W134" s="34"/>
      <c r="X134" s="34"/>
      <c r="Y134" s="34"/>
      <c r="Z134" s="34"/>
      <c r="AA134" s="34"/>
      <c r="AB134" s="34"/>
      <c r="AC134" s="34"/>
      <c r="AD134" s="34"/>
      <c r="AE134" s="34"/>
      <c r="AR134" s="186" t="s">
        <v>137</v>
      </c>
      <c r="AT134" s="186" t="s">
        <v>133</v>
      </c>
      <c r="AU134" s="186" t="s">
        <v>86</v>
      </c>
      <c r="AY134" s="17" t="s">
        <v>130</v>
      </c>
      <c r="BE134" s="187">
        <f>IF(N134="základní",J134,0)</f>
        <v>0</v>
      </c>
      <c r="BF134" s="187">
        <f>IF(N134="snížená",J134,0)</f>
        <v>0</v>
      </c>
      <c r="BG134" s="187">
        <f>IF(N134="zákl. přenesená",J134,0)</f>
        <v>0</v>
      </c>
      <c r="BH134" s="187">
        <f>IF(N134="sníž. přenesená",J134,0)</f>
        <v>0</v>
      </c>
      <c r="BI134" s="187">
        <f>IF(N134="nulová",J134,0)</f>
        <v>0</v>
      </c>
      <c r="BJ134" s="17" t="s">
        <v>84</v>
      </c>
      <c r="BK134" s="187">
        <f>ROUND(I134*H134,2)</f>
        <v>0</v>
      </c>
      <c r="BL134" s="17" t="s">
        <v>137</v>
      </c>
      <c r="BM134" s="186" t="s">
        <v>231</v>
      </c>
    </row>
    <row r="135" spans="1:65" s="13" customFormat="1" ht="11.25">
      <c r="B135" s="188"/>
      <c r="C135" s="189"/>
      <c r="D135" s="190" t="s">
        <v>139</v>
      </c>
      <c r="E135" s="191" t="s">
        <v>35</v>
      </c>
      <c r="F135" s="192" t="s">
        <v>232</v>
      </c>
      <c r="G135" s="189"/>
      <c r="H135" s="193">
        <v>100</v>
      </c>
      <c r="I135" s="194"/>
      <c r="J135" s="189"/>
      <c r="K135" s="189"/>
      <c r="L135" s="195"/>
      <c r="M135" s="196"/>
      <c r="N135" s="197"/>
      <c r="O135" s="197"/>
      <c r="P135" s="197"/>
      <c r="Q135" s="197"/>
      <c r="R135" s="197"/>
      <c r="S135" s="197"/>
      <c r="T135" s="198"/>
      <c r="AT135" s="199" t="s">
        <v>139</v>
      </c>
      <c r="AU135" s="199" t="s">
        <v>86</v>
      </c>
      <c r="AV135" s="13" t="s">
        <v>86</v>
      </c>
      <c r="AW135" s="13" t="s">
        <v>37</v>
      </c>
      <c r="AX135" s="13" t="s">
        <v>76</v>
      </c>
      <c r="AY135" s="199" t="s">
        <v>130</v>
      </c>
    </row>
    <row r="136" spans="1:65" s="13" customFormat="1" ht="11.25">
      <c r="B136" s="188"/>
      <c r="C136" s="189"/>
      <c r="D136" s="190" t="s">
        <v>139</v>
      </c>
      <c r="E136" s="191" t="s">
        <v>35</v>
      </c>
      <c r="F136" s="192" t="s">
        <v>233</v>
      </c>
      <c r="G136" s="189"/>
      <c r="H136" s="193">
        <v>90</v>
      </c>
      <c r="I136" s="194"/>
      <c r="J136" s="189"/>
      <c r="K136" s="189"/>
      <c r="L136" s="195"/>
      <c r="M136" s="196"/>
      <c r="N136" s="197"/>
      <c r="O136" s="197"/>
      <c r="P136" s="197"/>
      <c r="Q136" s="197"/>
      <c r="R136" s="197"/>
      <c r="S136" s="197"/>
      <c r="T136" s="198"/>
      <c r="AT136" s="199" t="s">
        <v>139</v>
      </c>
      <c r="AU136" s="199" t="s">
        <v>86</v>
      </c>
      <c r="AV136" s="13" t="s">
        <v>86</v>
      </c>
      <c r="AW136" s="13" t="s">
        <v>37</v>
      </c>
      <c r="AX136" s="13" t="s">
        <v>76</v>
      </c>
      <c r="AY136" s="199" t="s">
        <v>130</v>
      </c>
    </row>
    <row r="137" spans="1:65" s="13" customFormat="1" ht="11.25">
      <c r="B137" s="188"/>
      <c r="C137" s="189"/>
      <c r="D137" s="190" t="s">
        <v>139</v>
      </c>
      <c r="E137" s="191" t="s">
        <v>35</v>
      </c>
      <c r="F137" s="192" t="s">
        <v>234</v>
      </c>
      <c r="G137" s="189"/>
      <c r="H137" s="193">
        <v>125</v>
      </c>
      <c r="I137" s="194"/>
      <c r="J137" s="189"/>
      <c r="K137" s="189"/>
      <c r="L137" s="195"/>
      <c r="M137" s="196"/>
      <c r="N137" s="197"/>
      <c r="O137" s="197"/>
      <c r="P137" s="197"/>
      <c r="Q137" s="197"/>
      <c r="R137" s="197"/>
      <c r="S137" s="197"/>
      <c r="T137" s="198"/>
      <c r="AT137" s="199" t="s">
        <v>139</v>
      </c>
      <c r="AU137" s="199" t="s">
        <v>86</v>
      </c>
      <c r="AV137" s="13" t="s">
        <v>86</v>
      </c>
      <c r="AW137" s="13" t="s">
        <v>37</v>
      </c>
      <c r="AX137" s="13" t="s">
        <v>76</v>
      </c>
      <c r="AY137" s="199" t="s">
        <v>130</v>
      </c>
    </row>
    <row r="138" spans="1:65" s="13" customFormat="1" ht="11.25">
      <c r="B138" s="188"/>
      <c r="C138" s="189"/>
      <c r="D138" s="190" t="s">
        <v>139</v>
      </c>
      <c r="E138" s="191" t="s">
        <v>35</v>
      </c>
      <c r="F138" s="192" t="s">
        <v>235</v>
      </c>
      <c r="G138" s="189"/>
      <c r="H138" s="193">
        <v>875</v>
      </c>
      <c r="I138" s="194"/>
      <c r="J138" s="189"/>
      <c r="K138" s="189"/>
      <c r="L138" s="195"/>
      <c r="M138" s="196"/>
      <c r="N138" s="197"/>
      <c r="O138" s="197"/>
      <c r="P138" s="197"/>
      <c r="Q138" s="197"/>
      <c r="R138" s="197"/>
      <c r="S138" s="197"/>
      <c r="T138" s="198"/>
      <c r="AT138" s="199" t="s">
        <v>139</v>
      </c>
      <c r="AU138" s="199" t="s">
        <v>86</v>
      </c>
      <c r="AV138" s="13" t="s">
        <v>86</v>
      </c>
      <c r="AW138" s="13" t="s">
        <v>37</v>
      </c>
      <c r="AX138" s="13" t="s">
        <v>76</v>
      </c>
      <c r="AY138" s="199" t="s">
        <v>130</v>
      </c>
    </row>
    <row r="139" spans="1:65" s="13" customFormat="1" ht="11.25">
      <c r="B139" s="188"/>
      <c r="C139" s="189"/>
      <c r="D139" s="190" t="s">
        <v>139</v>
      </c>
      <c r="E139" s="191" t="s">
        <v>35</v>
      </c>
      <c r="F139" s="192" t="s">
        <v>236</v>
      </c>
      <c r="G139" s="189"/>
      <c r="H139" s="193">
        <v>40</v>
      </c>
      <c r="I139" s="194"/>
      <c r="J139" s="189"/>
      <c r="K139" s="189"/>
      <c r="L139" s="195"/>
      <c r="M139" s="196"/>
      <c r="N139" s="197"/>
      <c r="O139" s="197"/>
      <c r="P139" s="197"/>
      <c r="Q139" s="197"/>
      <c r="R139" s="197"/>
      <c r="S139" s="197"/>
      <c r="T139" s="198"/>
      <c r="AT139" s="199" t="s">
        <v>139</v>
      </c>
      <c r="AU139" s="199" t="s">
        <v>86</v>
      </c>
      <c r="AV139" s="13" t="s">
        <v>86</v>
      </c>
      <c r="AW139" s="13" t="s">
        <v>37</v>
      </c>
      <c r="AX139" s="13" t="s">
        <v>76</v>
      </c>
      <c r="AY139" s="199" t="s">
        <v>130</v>
      </c>
    </row>
    <row r="140" spans="1:65" s="13" customFormat="1" ht="11.25">
      <c r="B140" s="188"/>
      <c r="C140" s="189"/>
      <c r="D140" s="190" t="s">
        <v>139</v>
      </c>
      <c r="E140" s="191" t="s">
        <v>35</v>
      </c>
      <c r="F140" s="192" t="s">
        <v>237</v>
      </c>
      <c r="G140" s="189"/>
      <c r="H140" s="193">
        <v>90</v>
      </c>
      <c r="I140" s="194"/>
      <c r="J140" s="189"/>
      <c r="K140" s="189"/>
      <c r="L140" s="195"/>
      <c r="M140" s="196"/>
      <c r="N140" s="197"/>
      <c r="O140" s="197"/>
      <c r="P140" s="197"/>
      <c r="Q140" s="197"/>
      <c r="R140" s="197"/>
      <c r="S140" s="197"/>
      <c r="T140" s="198"/>
      <c r="AT140" s="199" t="s">
        <v>139</v>
      </c>
      <c r="AU140" s="199" t="s">
        <v>86</v>
      </c>
      <c r="AV140" s="13" t="s">
        <v>86</v>
      </c>
      <c r="AW140" s="13" t="s">
        <v>37</v>
      </c>
      <c r="AX140" s="13" t="s">
        <v>76</v>
      </c>
      <c r="AY140" s="199" t="s">
        <v>130</v>
      </c>
    </row>
    <row r="141" spans="1:65" s="13" customFormat="1" ht="11.25">
      <c r="B141" s="188"/>
      <c r="C141" s="189"/>
      <c r="D141" s="190" t="s">
        <v>139</v>
      </c>
      <c r="E141" s="191" t="s">
        <v>35</v>
      </c>
      <c r="F141" s="192" t="s">
        <v>238</v>
      </c>
      <c r="G141" s="189"/>
      <c r="H141" s="193">
        <v>125</v>
      </c>
      <c r="I141" s="194"/>
      <c r="J141" s="189"/>
      <c r="K141" s="189"/>
      <c r="L141" s="195"/>
      <c r="M141" s="196"/>
      <c r="N141" s="197"/>
      <c r="O141" s="197"/>
      <c r="P141" s="197"/>
      <c r="Q141" s="197"/>
      <c r="R141" s="197"/>
      <c r="S141" s="197"/>
      <c r="T141" s="198"/>
      <c r="AT141" s="199" t="s">
        <v>139</v>
      </c>
      <c r="AU141" s="199" t="s">
        <v>86</v>
      </c>
      <c r="AV141" s="13" t="s">
        <v>86</v>
      </c>
      <c r="AW141" s="13" t="s">
        <v>37</v>
      </c>
      <c r="AX141" s="13" t="s">
        <v>76</v>
      </c>
      <c r="AY141" s="199" t="s">
        <v>130</v>
      </c>
    </row>
    <row r="142" spans="1:65" s="13" customFormat="1" ht="11.25">
      <c r="B142" s="188"/>
      <c r="C142" s="189"/>
      <c r="D142" s="190" t="s">
        <v>139</v>
      </c>
      <c r="E142" s="191" t="s">
        <v>35</v>
      </c>
      <c r="F142" s="192" t="s">
        <v>239</v>
      </c>
      <c r="G142" s="189"/>
      <c r="H142" s="193">
        <v>925</v>
      </c>
      <c r="I142" s="194"/>
      <c r="J142" s="189"/>
      <c r="K142" s="189"/>
      <c r="L142" s="195"/>
      <c r="M142" s="196"/>
      <c r="N142" s="197"/>
      <c r="O142" s="197"/>
      <c r="P142" s="197"/>
      <c r="Q142" s="197"/>
      <c r="R142" s="197"/>
      <c r="S142" s="197"/>
      <c r="T142" s="198"/>
      <c r="AT142" s="199" t="s">
        <v>139</v>
      </c>
      <c r="AU142" s="199" t="s">
        <v>86</v>
      </c>
      <c r="AV142" s="13" t="s">
        <v>86</v>
      </c>
      <c r="AW142" s="13" t="s">
        <v>37</v>
      </c>
      <c r="AX142" s="13" t="s">
        <v>76</v>
      </c>
      <c r="AY142" s="199" t="s">
        <v>130</v>
      </c>
    </row>
    <row r="143" spans="1:65" s="14" customFormat="1" ht="11.25">
      <c r="B143" s="200"/>
      <c r="C143" s="201"/>
      <c r="D143" s="190" t="s">
        <v>139</v>
      </c>
      <c r="E143" s="202" t="s">
        <v>35</v>
      </c>
      <c r="F143" s="203" t="s">
        <v>146</v>
      </c>
      <c r="G143" s="201"/>
      <c r="H143" s="204">
        <v>2370</v>
      </c>
      <c r="I143" s="205"/>
      <c r="J143" s="201"/>
      <c r="K143" s="201"/>
      <c r="L143" s="206"/>
      <c r="M143" s="207"/>
      <c r="N143" s="208"/>
      <c r="O143" s="208"/>
      <c r="P143" s="208"/>
      <c r="Q143" s="208"/>
      <c r="R143" s="208"/>
      <c r="S143" s="208"/>
      <c r="T143" s="209"/>
      <c r="AT143" s="210" t="s">
        <v>139</v>
      </c>
      <c r="AU143" s="210" t="s">
        <v>86</v>
      </c>
      <c r="AV143" s="14" t="s">
        <v>137</v>
      </c>
      <c r="AW143" s="14" t="s">
        <v>37</v>
      </c>
      <c r="AX143" s="14" t="s">
        <v>84</v>
      </c>
      <c r="AY143" s="210" t="s">
        <v>130</v>
      </c>
    </row>
    <row r="144" spans="1:65" s="2" customFormat="1" ht="33" customHeight="1">
      <c r="A144" s="34"/>
      <c r="B144" s="35"/>
      <c r="C144" s="174" t="s">
        <v>240</v>
      </c>
      <c r="D144" s="174" t="s">
        <v>133</v>
      </c>
      <c r="E144" s="175" t="s">
        <v>241</v>
      </c>
      <c r="F144" s="176" t="s">
        <v>242</v>
      </c>
      <c r="G144" s="177" t="s">
        <v>243</v>
      </c>
      <c r="H144" s="178">
        <v>9200</v>
      </c>
      <c r="I144" s="179"/>
      <c r="J144" s="180">
        <f>ROUND(I144*H144,2)</f>
        <v>0</v>
      </c>
      <c r="K144" s="181"/>
      <c r="L144" s="39"/>
      <c r="M144" s="182" t="s">
        <v>35</v>
      </c>
      <c r="N144" s="183" t="s">
        <v>47</v>
      </c>
      <c r="O144" s="64"/>
      <c r="P144" s="184">
        <f>O144*H144</f>
        <v>0</v>
      </c>
      <c r="Q144" s="184">
        <v>0</v>
      </c>
      <c r="R144" s="184">
        <f>Q144*H144</f>
        <v>0</v>
      </c>
      <c r="S144" s="184">
        <v>0</v>
      </c>
      <c r="T144" s="185">
        <f>S144*H144</f>
        <v>0</v>
      </c>
      <c r="U144" s="34"/>
      <c r="V144" s="34"/>
      <c r="W144" s="34"/>
      <c r="X144" s="34"/>
      <c r="Y144" s="34"/>
      <c r="Z144" s="34"/>
      <c r="AA144" s="34"/>
      <c r="AB144" s="34"/>
      <c r="AC144" s="34"/>
      <c r="AD144" s="34"/>
      <c r="AE144" s="34"/>
      <c r="AR144" s="186" t="s">
        <v>137</v>
      </c>
      <c r="AT144" s="186" t="s">
        <v>133</v>
      </c>
      <c r="AU144" s="186" t="s">
        <v>86</v>
      </c>
      <c r="AY144" s="17" t="s">
        <v>130</v>
      </c>
      <c r="BE144" s="187">
        <f>IF(N144="základní",J144,0)</f>
        <v>0</v>
      </c>
      <c r="BF144" s="187">
        <f>IF(N144="snížená",J144,0)</f>
        <v>0</v>
      </c>
      <c r="BG144" s="187">
        <f>IF(N144="zákl. přenesená",J144,0)</f>
        <v>0</v>
      </c>
      <c r="BH144" s="187">
        <f>IF(N144="sníž. přenesená",J144,0)</f>
        <v>0</v>
      </c>
      <c r="BI144" s="187">
        <f>IF(N144="nulová",J144,0)</f>
        <v>0</v>
      </c>
      <c r="BJ144" s="17" t="s">
        <v>84</v>
      </c>
      <c r="BK144" s="187">
        <f>ROUND(I144*H144,2)</f>
        <v>0</v>
      </c>
      <c r="BL144" s="17" t="s">
        <v>137</v>
      </c>
      <c r="BM144" s="186" t="s">
        <v>244</v>
      </c>
    </row>
    <row r="145" spans="1:65" s="13" customFormat="1" ht="11.25">
      <c r="B145" s="188"/>
      <c r="C145" s="189"/>
      <c r="D145" s="190" t="s">
        <v>139</v>
      </c>
      <c r="E145" s="191" t="s">
        <v>35</v>
      </c>
      <c r="F145" s="192" t="s">
        <v>245</v>
      </c>
      <c r="G145" s="189"/>
      <c r="H145" s="193">
        <v>1250</v>
      </c>
      <c r="I145" s="194"/>
      <c r="J145" s="189"/>
      <c r="K145" s="189"/>
      <c r="L145" s="195"/>
      <c r="M145" s="196"/>
      <c r="N145" s="197"/>
      <c r="O145" s="197"/>
      <c r="P145" s="197"/>
      <c r="Q145" s="197"/>
      <c r="R145" s="197"/>
      <c r="S145" s="197"/>
      <c r="T145" s="198"/>
      <c r="AT145" s="199" t="s">
        <v>139</v>
      </c>
      <c r="AU145" s="199" t="s">
        <v>86</v>
      </c>
      <c r="AV145" s="13" t="s">
        <v>86</v>
      </c>
      <c r="AW145" s="13" t="s">
        <v>37</v>
      </c>
      <c r="AX145" s="13" t="s">
        <v>76</v>
      </c>
      <c r="AY145" s="199" t="s">
        <v>130</v>
      </c>
    </row>
    <row r="146" spans="1:65" s="13" customFormat="1" ht="11.25">
      <c r="B146" s="188"/>
      <c r="C146" s="189"/>
      <c r="D146" s="190" t="s">
        <v>139</v>
      </c>
      <c r="E146" s="191" t="s">
        <v>35</v>
      </c>
      <c r="F146" s="192" t="s">
        <v>246</v>
      </c>
      <c r="G146" s="189"/>
      <c r="H146" s="193">
        <v>2600</v>
      </c>
      <c r="I146" s="194"/>
      <c r="J146" s="189"/>
      <c r="K146" s="189"/>
      <c r="L146" s="195"/>
      <c r="M146" s="196"/>
      <c r="N146" s="197"/>
      <c r="O146" s="197"/>
      <c r="P146" s="197"/>
      <c r="Q146" s="197"/>
      <c r="R146" s="197"/>
      <c r="S146" s="197"/>
      <c r="T146" s="198"/>
      <c r="AT146" s="199" t="s">
        <v>139</v>
      </c>
      <c r="AU146" s="199" t="s">
        <v>86</v>
      </c>
      <c r="AV146" s="13" t="s">
        <v>86</v>
      </c>
      <c r="AW146" s="13" t="s">
        <v>37</v>
      </c>
      <c r="AX146" s="13" t="s">
        <v>76</v>
      </c>
      <c r="AY146" s="199" t="s">
        <v>130</v>
      </c>
    </row>
    <row r="147" spans="1:65" s="13" customFormat="1" ht="11.25">
      <c r="B147" s="188"/>
      <c r="C147" s="189"/>
      <c r="D147" s="190" t="s">
        <v>139</v>
      </c>
      <c r="E147" s="191" t="s">
        <v>35</v>
      </c>
      <c r="F147" s="192" t="s">
        <v>247</v>
      </c>
      <c r="G147" s="189"/>
      <c r="H147" s="193">
        <v>1000</v>
      </c>
      <c r="I147" s="194"/>
      <c r="J147" s="189"/>
      <c r="K147" s="189"/>
      <c r="L147" s="195"/>
      <c r="M147" s="196"/>
      <c r="N147" s="197"/>
      <c r="O147" s="197"/>
      <c r="P147" s="197"/>
      <c r="Q147" s="197"/>
      <c r="R147" s="197"/>
      <c r="S147" s="197"/>
      <c r="T147" s="198"/>
      <c r="AT147" s="199" t="s">
        <v>139</v>
      </c>
      <c r="AU147" s="199" t="s">
        <v>86</v>
      </c>
      <c r="AV147" s="13" t="s">
        <v>86</v>
      </c>
      <c r="AW147" s="13" t="s">
        <v>37</v>
      </c>
      <c r="AX147" s="13" t="s">
        <v>76</v>
      </c>
      <c r="AY147" s="199" t="s">
        <v>130</v>
      </c>
    </row>
    <row r="148" spans="1:65" s="13" customFormat="1" ht="11.25">
      <c r="B148" s="188"/>
      <c r="C148" s="189"/>
      <c r="D148" s="190" t="s">
        <v>139</v>
      </c>
      <c r="E148" s="191" t="s">
        <v>35</v>
      </c>
      <c r="F148" s="192" t="s">
        <v>248</v>
      </c>
      <c r="G148" s="189"/>
      <c r="H148" s="193">
        <v>1250</v>
      </c>
      <c r="I148" s="194"/>
      <c r="J148" s="189"/>
      <c r="K148" s="189"/>
      <c r="L148" s="195"/>
      <c r="M148" s="196"/>
      <c r="N148" s="197"/>
      <c r="O148" s="197"/>
      <c r="P148" s="197"/>
      <c r="Q148" s="197"/>
      <c r="R148" s="197"/>
      <c r="S148" s="197"/>
      <c r="T148" s="198"/>
      <c r="AT148" s="199" t="s">
        <v>139</v>
      </c>
      <c r="AU148" s="199" t="s">
        <v>86</v>
      </c>
      <c r="AV148" s="13" t="s">
        <v>86</v>
      </c>
      <c r="AW148" s="13" t="s">
        <v>37</v>
      </c>
      <c r="AX148" s="13" t="s">
        <v>76</v>
      </c>
      <c r="AY148" s="199" t="s">
        <v>130</v>
      </c>
    </row>
    <row r="149" spans="1:65" s="13" customFormat="1" ht="11.25">
      <c r="B149" s="188"/>
      <c r="C149" s="189"/>
      <c r="D149" s="190" t="s">
        <v>139</v>
      </c>
      <c r="E149" s="191" t="s">
        <v>35</v>
      </c>
      <c r="F149" s="192" t="s">
        <v>249</v>
      </c>
      <c r="G149" s="189"/>
      <c r="H149" s="193">
        <v>2600</v>
      </c>
      <c r="I149" s="194"/>
      <c r="J149" s="189"/>
      <c r="K149" s="189"/>
      <c r="L149" s="195"/>
      <c r="M149" s="196"/>
      <c r="N149" s="197"/>
      <c r="O149" s="197"/>
      <c r="P149" s="197"/>
      <c r="Q149" s="197"/>
      <c r="R149" s="197"/>
      <c r="S149" s="197"/>
      <c r="T149" s="198"/>
      <c r="AT149" s="199" t="s">
        <v>139</v>
      </c>
      <c r="AU149" s="199" t="s">
        <v>86</v>
      </c>
      <c r="AV149" s="13" t="s">
        <v>86</v>
      </c>
      <c r="AW149" s="13" t="s">
        <v>37</v>
      </c>
      <c r="AX149" s="13" t="s">
        <v>76</v>
      </c>
      <c r="AY149" s="199" t="s">
        <v>130</v>
      </c>
    </row>
    <row r="150" spans="1:65" s="13" customFormat="1" ht="11.25">
      <c r="B150" s="188"/>
      <c r="C150" s="189"/>
      <c r="D150" s="190" t="s">
        <v>139</v>
      </c>
      <c r="E150" s="191" t="s">
        <v>35</v>
      </c>
      <c r="F150" s="192" t="s">
        <v>250</v>
      </c>
      <c r="G150" s="189"/>
      <c r="H150" s="193">
        <v>500</v>
      </c>
      <c r="I150" s="194"/>
      <c r="J150" s="189"/>
      <c r="K150" s="189"/>
      <c r="L150" s="195"/>
      <c r="M150" s="196"/>
      <c r="N150" s="197"/>
      <c r="O150" s="197"/>
      <c r="P150" s="197"/>
      <c r="Q150" s="197"/>
      <c r="R150" s="197"/>
      <c r="S150" s="197"/>
      <c r="T150" s="198"/>
      <c r="AT150" s="199" t="s">
        <v>139</v>
      </c>
      <c r="AU150" s="199" t="s">
        <v>86</v>
      </c>
      <c r="AV150" s="13" t="s">
        <v>86</v>
      </c>
      <c r="AW150" s="13" t="s">
        <v>37</v>
      </c>
      <c r="AX150" s="13" t="s">
        <v>76</v>
      </c>
      <c r="AY150" s="199" t="s">
        <v>130</v>
      </c>
    </row>
    <row r="151" spans="1:65" s="14" customFormat="1" ht="11.25">
      <c r="B151" s="200"/>
      <c r="C151" s="201"/>
      <c r="D151" s="190" t="s">
        <v>139</v>
      </c>
      <c r="E151" s="202" t="s">
        <v>35</v>
      </c>
      <c r="F151" s="203" t="s">
        <v>146</v>
      </c>
      <c r="G151" s="201"/>
      <c r="H151" s="204">
        <v>9200</v>
      </c>
      <c r="I151" s="205"/>
      <c r="J151" s="201"/>
      <c r="K151" s="201"/>
      <c r="L151" s="206"/>
      <c r="M151" s="207"/>
      <c r="N151" s="208"/>
      <c r="O151" s="208"/>
      <c r="P151" s="208"/>
      <c r="Q151" s="208"/>
      <c r="R151" s="208"/>
      <c r="S151" s="208"/>
      <c r="T151" s="209"/>
      <c r="AT151" s="210" t="s">
        <v>139</v>
      </c>
      <c r="AU151" s="210" t="s">
        <v>86</v>
      </c>
      <c r="AV151" s="14" t="s">
        <v>137</v>
      </c>
      <c r="AW151" s="14" t="s">
        <v>37</v>
      </c>
      <c r="AX151" s="14" t="s">
        <v>84</v>
      </c>
      <c r="AY151" s="210" t="s">
        <v>130</v>
      </c>
    </row>
    <row r="152" spans="1:65" s="2" customFormat="1" ht="24.2" customHeight="1">
      <c r="A152" s="34"/>
      <c r="B152" s="35"/>
      <c r="C152" s="174" t="s">
        <v>251</v>
      </c>
      <c r="D152" s="174" t="s">
        <v>133</v>
      </c>
      <c r="E152" s="175" t="s">
        <v>252</v>
      </c>
      <c r="F152" s="176" t="s">
        <v>253</v>
      </c>
      <c r="G152" s="177" t="s">
        <v>165</v>
      </c>
      <c r="H152" s="178">
        <v>20</v>
      </c>
      <c r="I152" s="179"/>
      <c r="J152" s="180">
        <f>ROUND(I152*H152,2)</f>
        <v>0</v>
      </c>
      <c r="K152" s="181"/>
      <c r="L152" s="39"/>
      <c r="M152" s="182" t="s">
        <v>35</v>
      </c>
      <c r="N152" s="183" t="s">
        <v>47</v>
      </c>
      <c r="O152" s="64"/>
      <c r="P152" s="184">
        <f>O152*H152</f>
        <v>0</v>
      </c>
      <c r="Q152" s="184">
        <v>0</v>
      </c>
      <c r="R152" s="184">
        <f>Q152*H152</f>
        <v>0</v>
      </c>
      <c r="S152" s="184">
        <v>0</v>
      </c>
      <c r="T152" s="185">
        <f>S152*H152</f>
        <v>0</v>
      </c>
      <c r="U152" s="34"/>
      <c r="V152" s="34"/>
      <c r="W152" s="34"/>
      <c r="X152" s="34"/>
      <c r="Y152" s="34"/>
      <c r="Z152" s="34"/>
      <c r="AA152" s="34"/>
      <c r="AB152" s="34"/>
      <c r="AC152" s="34"/>
      <c r="AD152" s="34"/>
      <c r="AE152" s="34"/>
      <c r="AR152" s="186" t="s">
        <v>137</v>
      </c>
      <c r="AT152" s="186" t="s">
        <v>133</v>
      </c>
      <c r="AU152" s="186" t="s">
        <v>86</v>
      </c>
      <c r="AY152" s="17" t="s">
        <v>130</v>
      </c>
      <c r="BE152" s="187">
        <f>IF(N152="základní",J152,0)</f>
        <v>0</v>
      </c>
      <c r="BF152" s="187">
        <f>IF(N152="snížená",J152,0)</f>
        <v>0</v>
      </c>
      <c r="BG152" s="187">
        <f>IF(N152="zákl. přenesená",J152,0)</f>
        <v>0</v>
      </c>
      <c r="BH152" s="187">
        <f>IF(N152="sníž. přenesená",J152,0)</f>
        <v>0</v>
      </c>
      <c r="BI152" s="187">
        <f>IF(N152="nulová",J152,0)</f>
        <v>0</v>
      </c>
      <c r="BJ152" s="17" t="s">
        <v>84</v>
      </c>
      <c r="BK152" s="187">
        <f>ROUND(I152*H152,2)</f>
        <v>0</v>
      </c>
      <c r="BL152" s="17" t="s">
        <v>137</v>
      </c>
      <c r="BM152" s="186" t="s">
        <v>254</v>
      </c>
    </row>
    <row r="153" spans="1:65" s="13" customFormat="1" ht="11.25">
      <c r="B153" s="188"/>
      <c r="C153" s="189"/>
      <c r="D153" s="190" t="s">
        <v>139</v>
      </c>
      <c r="E153" s="191" t="s">
        <v>35</v>
      </c>
      <c r="F153" s="192" t="s">
        <v>255</v>
      </c>
      <c r="G153" s="189"/>
      <c r="H153" s="193">
        <v>20</v>
      </c>
      <c r="I153" s="194"/>
      <c r="J153" s="189"/>
      <c r="K153" s="189"/>
      <c r="L153" s="195"/>
      <c r="M153" s="196"/>
      <c r="N153" s="197"/>
      <c r="O153" s="197"/>
      <c r="P153" s="197"/>
      <c r="Q153" s="197"/>
      <c r="R153" s="197"/>
      <c r="S153" s="197"/>
      <c r="T153" s="198"/>
      <c r="AT153" s="199" t="s">
        <v>139</v>
      </c>
      <c r="AU153" s="199" t="s">
        <v>86</v>
      </c>
      <c r="AV153" s="13" t="s">
        <v>86</v>
      </c>
      <c r="AW153" s="13" t="s">
        <v>37</v>
      </c>
      <c r="AX153" s="13" t="s">
        <v>84</v>
      </c>
      <c r="AY153" s="199" t="s">
        <v>130</v>
      </c>
    </row>
    <row r="154" spans="1:65" s="2" customFormat="1" ht="16.5" customHeight="1">
      <c r="A154" s="34"/>
      <c r="B154" s="35"/>
      <c r="C154" s="211" t="s">
        <v>256</v>
      </c>
      <c r="D154" s="211" t="s">
        <v>162</v>
      </c>
      <c r="E154" s="212" t="s">
        <v>257</v>
      </c>
      <c r="F154" s="213" t="s">
        <v>258</v>
      </c>
      <c r="G154" s="214" t="s">
        <v>159</v>
      </c>
      <c r="H154" s="215">
        <v>10</v>
      </c>
      <c r="I154" s="216"/>
      <c r="J154" s="217">
        <f>ROUND(I154*H154,2)</f>
        <v>0</v>
      </c>
      <c r="K154" s="218"/>
      <c r="L154" s="219"/>
      <c r="M154" s="220" t="s">
        <v>35</v>
      </c>
      <c r="N154" s="221" t="s">
        <v>47</v>
      </c>
      <c r="O154" s="64"/>
      <c r="P154" s="184">
        <f>O154*H154</f>
        <v>0</v>
      </c>
      <c r="Q154" s="184">
        <v>4.1799999999999997E-3</v>
      </c>
      <c r="R154" s="184">
        <f>Q154*H154</f>
        <v>4.1799999999999997E-2</v>
      </c>
      <c r="S154" s="184">
        <v>0</v>
      </c>
      <c r="T154" s="185">
        <f>S154*H154</f>
        <v>0</v>
      </c>
      <c r="U154" s="34"/>
      <c r="V154" s="34"/>
      <c r="W154" s="34"/>
      <c r="X154" s="34"/>
      <c r="Y154" s="34"/>
      <c r="Z154" s="34"/>
      <c r="AA154" s="34"/>
      <c r="AB154" s="34"/>
      <c r="AC154" s="34"/>
      <c r="AD154" s="34"/>
      <c r="AE154" s="34"/>
      <c r="AR154" s="186" t="s">
        <v>166</v>
      </c>
      <c r="AT154" s="186" t="s">
        <v>162</v>
      </c>
      <c r="AU154" s="186" t="s">
        <v>86</v>
      </c>
      <c r="AY154" s="17" t="s">
        <v>130</v>
      </c>
      <c r="BE154" s="187">
        <f>IF(N154="základní",J154,0)</f>
        <v>0</v>
      </c>
      <c r="BF154" s="187">
        <f>IF(N154="snížená",J154,0)</f>
        <v>0</v>
      </c>
      <c r="BG154" s="187">
        <f>IF(N154="zákl. přenesená",J154,0)</f>
        <v>0</v>
      </c>
      <c r="BH154" s="187">
        <f>IF(N154="sníž. přenesená",J154,0)</f>
        <v>0</v>
      </c>
      <c r="BI154" s="187">
        <f>IF(N154="nulová",J154,0)</f>
        <v>0</v>
      </c>
      <c r="BJ154" s="17" t="s">
        <v>84</v>
      </c>
      <c r="BK154" s="187">
        <f>ROUND(I154*H154,2)</f>
        <v>0</v>
      </c>
      <c r="BL154" s="17" t="s">
        <v>137</v>
      </c>
      <c r="BM154" s="186" t="s">
        <v>259</v>
      </c>
    </row>
    <row r="155" spans="1:65" s="2" customFormat="1" ht="19.5">
      <c r="A155" s="34"/>
      <c r="B155" s="35"/>
      <c r="C155" s="36"/>
      <c r="D155" s="190" t="s">
        <v>260</v>
      </c>
      <c r="E155" s="36"/>
      <c r="F155" s="222" t="s">
        <v>261</v>
      </c>
      <c r="G155" s="36"/>
      <c r="H155" s="36"/>
      <c r="I155" s="223"/>
      <c r="J155" s="36"/>
      <c r="K155" s="36"/>
      <c r="L155" s="39"/>
      <c r="M155" s="224"/>
      <c r="N155" s="225"/>
      <c r="O155" s="64"/>
      <c r="P155" s="64"/>
      <c r="Q155" s="64"/>
      <c r="R155" s="64"/>
      <c r="S155" s="64"/>
      <c r="T155" s="65"/>
      <c r="U155" s="34"/>
      <c r="V155" s="34"/>
      <c r="W155" s="34"/>
      <c r="X155" s="34"/>
      <c r="Y155" s="34"/>
      <c r="Z155" s="34"/>
      <c r="AA155" s="34"/>
      <c r="AB155" s="34"/>
      <c r="AC155" s="34"/>
      <c r="AD155" s="34"/>
      <c r="AE155" s="34"/>
      <c r="AT155" s="17" t="s">
        <v>260</v>
      </c>
      <c r="AU155" s="17" t="s">
        <v>86</v>
      </c>
    </row>
    <row r="156" spans="1:65" s="13" customFormat="1" ht="11.25">
      <c r="B156" s="188"/>
      <c r="C156" s="189"/>
      <c r="D156" s="190" t="s">
        <v>139</v>
      </c>
      <c r="E156" s="191" t="s">
        <v>35</v>
      </c>
      <c r="F156" s="192" t="s">
        <v>262</v>
      </c>
      <c r="G156" s="189"/>
      <c r="H156" s="193">
        <v>10</v>
      </c>
      <c r="I156" s="194"/>
      <c r="J156" s="189"/>
      <c r="K156" s="189"/>
      <c r="L156" s="195"/>
      <c r="M156" s="196"/>
      <c r="N156" s="197"/>
      <c r="O156" s="197"/>
      <c r="P156" s="197"/>
      <c r="Q156" s="197"/>
      <c r="R156" s="197"/>
      <c r="S156" s="197"/>
      <c r="T156" s="198"/>
      <c r="AT156" s="199" t="s">
        <v>139</v>
      </c>
      <c r="AU156" s="199" t="s">
        <v>86</v>
      </c>
      <c r="AV156" s="13" t="s">
        <v>86</v>
      </c>
      <c r="AW156" s="13" t="s">
        <v>37</v>
      </c>
      <c r="AX156" s="13" t="s">
        <v>84</v>
      </c>
      <c r="AY156" s="199" t="s">
        <v>130</v>
      </c>
    </row>
    <row r="157" spans="1:65" s="2" customFormat="1" ht="16.5" customHeight="1">
      <c r="A157" s="34"/>
      <c r="B157" s="35"/>
      <c r="C157" s="211" t="s">
        <v>7</v>
      </c>
      <c r="D157" s="211" t="s">
        <v>162</v>
      </c>
      <c r="E157" s="212" t="s">
        <v>263</v>
      </c>
      <c r="F157" s="213" t="s">
        <v>264</v>
      </c>
      <c r="G157" s="214" t="s">
        <v>210</v>
      </c>
      <c r="H157" s="215">
        <v>7.3999999999999996E-2</v>
      </c>
      <c r="I157" s="216"/>
      <c r="J157" s="217">
        <f>ROUND(I157*H157,2)</f>
        <v>0</v>
      </c>
      <c r="K157" s="218"/>
      <c r="L157" s="219"/>
      <c r="M157" s="220" t="s">
        <v>35</v>
      </c>
      <c r="N157" s="221" t="s">
        <v>47</v>
      </c>
      <c r="O157" s="64"/>
      <c r="P157" s="184">
        <f>O157*H157</f>
        <v>0</v>
      </c>
      <c r="Q157" s="184">
        <v>1</v>
      </c>
      <c r="R157" s="184">
        <f>Q157*H157</f>
        <v>7.3999999999999996E-2</v>
      </c>
      <c r="S157" s="184">
        <v>0</v>
      </c>
      <c r="T157" s="185">
        <f>S157*H157</f>
        <v>0</v>
      </c>
      <c r="U157" s="34"/>
      <c r="V157" s="34"/>
      <c r="W157" s="34"/>
      <c r="X157" s="34"/>
      <c r="Y157" s="34"/>
      <c r="Z157" s="34"/>
      <c r="AA157" s="34"/>
      <c r="AB157" s="34"/>
      <c r="AC157" s="34"/>
      <c r="AD157" s="34"/>
      <c r="AE157" s="34"/>
      <c r="AR157" s="186" t="s">
        <v>166</v>
      </c>
      <c r="AT157" s="186" t="s">
        <v>162</v>
      </c>
      <c r="AU157" s="186" t="s">
        <v>86</v>
      </c>
      <c r="AY157" s="17" t="s">
        <v>130</v>
      </c>
      <c r="BE157" s="187">
        <f>IF(N157="základní",J157,0)</f>
        <v>0</v>
      </c>
      <c r="BF157" s="187">
        <f>IF(N157="snížená",J157,0)</f>
        <v>0</v>
      </c>
      <c r="BG157" s="187">
        <f>IF(N157="zákl. přenesená",J157,0)</f>
        <v>0</v>
      </c>
      <c r="BH157" s="187">
        <f>IF(N157="sníž. přenesená",J157,0)</f>
        <v>0</v>
      </c>
      <c r="BI157" s="187">
        <f>IF(N157="nulová",J157,0)</f>
        <v>0</v>
      </c>
      <c r="BJ157" s="17" t="s">
        <v>84</v>
      </c>
      <c r="BK157" s="187">
        <f>ROUND(I157*H157,2)</f>
        <v>0</v>
      </c>
      <c r="BL157" s="17" t="s">
        <v>137</v>
      </c>
      <c r="BM157" s="186" t="s">
        <v>265</v>
      </c>
    </row>
    <row r="158" spans="1:65" s="2" customFormat="1" ht="29.25">
      <c r="A158" s="34"/>
      <c r="B158" s="35"/>
      <c r="C158" s="36"/>
      <c r="D158" s="190" t="s">
        <v>260</v>
      </c>
      <c r="E158" s="36"/>
      <c r="F158" s="222" t="s">
        <v>266</v>
      </c>
      <c r="G158" s="36"/>
      <c r="H158" s="36"/>
      <c r="I158" s="223"/>
      <c r="J158" s="36"/>
      <c r="K158" s="36"/>
      <c r="L158" s="39"/>
      <c r="M158" s="224"/>
      <c r="N158" s="225"/>
      <c r="O158" s="64"/>
      <c r="P158" s="64"/>
      <c r="Q158" s="64"/>
      <c r="R158" s="64"/>
      <c r="S158" s="64"/>
      <c r="T158" s="65"/>
      <c r="U158" s="34"/>
      <c r="V158" s="34"/>
      <c r="W158" s="34"/>
      <c r="X158" s="34"/>
      <c r="Y158" s="34"/>
      <c r="Z158" s="34"/>
      <c r="AA158" s="34"/>
      <c r="AB158" s="34"/>
      <c r="AC158" s="34"/>
      <c r="AD158" s="34"/>
      <c r="AE158" s="34"/>
      <c r="AT158" s="17" t="s">
        <v>260</v>
      </c>
      <c r="AU158" s="17" t="s">
        <v>86</v>
      </c>
    </row>
    <row r="159" spans="1:65" s="13" customFormat="1" ht="11.25">
      <c r="B159" s="188"/>
      <c r="C159" s="189"/>
      <c r="D159" s="190" t="s">
        <v>139</v>
      </c>
      <c r="E159" s="191" t="s">
        <v>35</v>
      </c>
      <c r="F159" s="192" t="s">
        <v>267</v>
      </c>
      <c r="G159" s="189"/>
      <c r="H159" s="193">
        <v>7.3999999999999996E-2</v>
      </c>
      <c r="I159" s="194"/>
      <c r="J159" s="189"/>
      <c r="K159" s="189"/>
      <c r="L159" s="195"/>
      <c r="M159" s="196"/>
      <c r="N159" s="197"/>
      <c r="O159" s="197"/>
      <c r="P159" s="197"/>
      <c r="Q159" s="197"/>
      <c r="R159" s="197"/>
      <c r="S159" s="197"/>
      <c r="T159" s="198"/>
      <c r="AT159" s="199" t="s">
        <v>139</v>
      </c>
      <c r="AU159" s="199" t="s">
        <v>86</v>
      </c>
      <c r="AV159" s="13" t="s">
        <v>86</v>
      </c>
      <c r="AW159" s="13" t="s">
        <v>37</v>
      </c>
      <c r="AX159" s="13" t="s">
        <v>84</v>
      </c>
      <c r="AY159" s="199" t="s">
        <v>130</v>
      </c>
    </row>
    <row r="160" spans="1:65" s="2" customFormat="1" ht="16.5" customHeight="1">
      <c r="A160" s="34"/>
      <c r="B160" s="35"/>
      <c r="C160" s="211" t="s">
        <v>268</v>
      </c>
      <c r="D160" s="211" t="s">
        <v>162</v>
      </c>
      <c r="E160" s="212" t="s">
        <v>269</v>
      </c>
      <c r="F160" s="213" t="s">
        <v>270</v>
      </c>
      <c r="G160" s="214" t="s">
        <v>165</v>
      </c>
      <c r="H160" s="215">
        <v>20</v>
      </c>
      <c r="I160" s="216"/>
      <c r="J160" s="217">
        <f>ROUND(I160*H160,2)</f>
        <v>0</v>
      </c>
      <c r="K160" s="218"/>
      <c r="L160" s="219"/>
      <c r="M160" s="220" t="s">
        <v>35</v>
      </c>
      <c r="N160" s="221" t="s">
        <v>47</v>
      </c>
      <c r="O160" s="64"/>
      <c r="P160" s="184">
        <f>O160*H160</f>
        <v>0</v>
      </c>
      <c r="Q160" s="184">
        <v>0</v>
      </c>
      <c r="R160" s="184">
        <f>Q160*H160</f>
        <v>0</v>
      </c>
      <c r="S160" s="184">
        <v>0</v>
      </c>
      <c r="T160" s="185">
        <f>S160*H160</f>
        <v>0</v>
      </c>
      <c r="U160" s="34"/>
      <c r="V160" s="34"/>
      <c r="W160" s="34"/>
      <c r="X160" s="34"/>
      <c r="Y160" s="34"/>
      <c r="Z160" s="34"/>
      <c r="AA160" s="34"/>
      <c r="AB160" s="34"/>
      <c r="AC160" s="34"/>
      <c r="AD160" s="34"/>
      <c r="AE160" s="34"/>
      <c r="AR160" s="186" t="s">
        <v>166</v>
      </c>
      <c r="AT160" s="186" t="s">
        <v>162</v>
      </c>
      <c r="AU160" s="186" t="s">
        <v>86</v>
      </c>
      <c r="AY160" s="17" t="s">
        <v>130</v>
      </c>
      <c r="BE160" s="187">
        <f>IF(N160="základní",J160,0)</f>
        <v>0</v>
      </c>
      <c r="BF160" s="187">
        <f>IF(N160="snížená",J160,0)</f>
        <v>0</v>
      </c>
      <c r="BG160" s="187">
        <f>IF(N160="zákl. přenesená",J160,0)</f>
        <v>0</v>
      </c>
      <c r="BH160" s="187">
        <f>IF(N160="sníž. přenesená",J160,0)</f>
        <v>0</v>
      </c>
      <c r="BI160" s="187">
        <f>IF(N160="nulová",J160,0)</f>
        <v>0</v>
      </c>
      <c r="BJ160" s="17" t="s">
        <v>84</v>
      </c>
      <c r="BK160" s="187">
        <f>ROUND(I160*H160,2)</f>
        <v>0</v>
      </c>
      <c r="BL160" s="17" t="s">
        <v>137</v>
      </c>
      <c r="BM160" s="186" t="s">
        <v>271</v>
      </c>
    </row>
    <row r="161" spans="1:65" s="2" customFormat="1" ht="19.5">
      <c r="A161" s="34"/>
      <c r="B161" s="35"/>
      <c r="C161" s="36"/>
      <c r="D161" s="190" t="s">
        <v>260</v>
      </c>
      <c r="E161" s="36"/>
      <c r="F161" s="222" t="s">
        <v>272</v>
      </c>
      <c r="G161" s="36"/>
      <c r="H161" s="36"/>
      <c r="I161" s="223"/>
      <c r="J161" s="36"/>
      <c r="K161" s="36"/>
      <c r="L161" s="39"/>
      <c r="M161" s="224"/>
      <c r="N161" s="225"/>
      <c r="O161" s="64"/>
      <c r="P161" s="64"/>
      <c r="Q161" s="64"/>
      <c r="R161" s="64"/>
      <c r="S161" s="64"/>
      <c r="T161" s="65"/>
      <c r="U161" s="34"/>
      <c r="V161" s="34"/>
      <c r="W161" s="34"/>
      <c r="X161" s="34"/>
      <c r="Y161" s="34"/>
      <c r="Z161" s="34"/>
      <c r="AA161" s="34"/>
      <c r="AB161" s="34"/>
      <c r="AC161" s="34"/>
      <c r="AD161" s="34"/>
      <c r="AE161" s="34"/>
      <c r="AT161" s="17" t="s">
        <v>260</v>
      </c>
      <c r="AU161" s="17" t="s">
        <v>86</v>
      </c>
    </row>
    <row r="162" spans="1:65" s="13" customFormat="1" ht="11.25">
      <c r="B162" s="188"/>
      <c r="C162" s="189"/>
      <c r="D162" s="190" t="s">
        <v>139</v>
      </c>
      <c r="E162" s="191" t="s">
        <v>35</v>
      </c>
      <c r="F162" s="192" t="s">
        <v>273</v>
      </c>
      <c r="G162" s="189"/>
      <c r="H162" s="193">
        <v>20</v>
      </c>
      <c r="I162" s="194"/>
      <c r="J162" s="189"/>
      <c r="K162" s="189"/>
      <c r="L162" s="195"/>
      <c r="M162" s="196"/>
      <c r="N162" s="197"/>
      <c r="O162" s="197"/>
      <c r="P162" s="197"/>
      <c r="Q162" s="197"/>
      <c r="R162" s="197"/>
      <c r="S162" s="197"/>
      <c r="T162" s="198"/>
      <c r="AT162" s="199" t="s">
        <v>139</v>
      </c>
      <c r="AU162" s="199" t="s">
        <v>86</v>
      </c>
      <c r="AV162" s="13" t="s">
        <v>86</v>
      </c>
      <c r="AW162" s="13" t="s">
        <v>37</v>
      </c>
      <c r="AX162" s="13" t="s">
        <v>84</v>
      </c>
      <c r="AY162" s="199" t="s">
        <v>130</v>
      </c>
    </row>
    <row r="163" spans="1:65" s="2" customFormat="1" ht="16.5" customHeight="1">
      <c r="A163" s="34"/>
      <c r="B163" s="35"/>
      <c r="C163" s="211" t="s">
        <v>274</v>
      </c>
      <c r="D163" s="211" t="s">
        <v>162</v>
      </c>
      <c r="E163" s="212" t="s">
        <v>275</v>
      </c>
      <c r="F163" s="213" t="s">
        <v>276</v>
      </c>
      <c r="G163" s="214" t="s">
        <v>154</v>
      </c>
      <c r="H163" s="215">
        <v>1.8</v>
      </c>
      <c r="I163" s="216"/>
      <c r="J163" s="217">
        <f>ROUND(I163*H163,2)</f>
        <v>0</v>
      </c>
      <c r="K163" s="218"/>
      <c r="L163" s="219"/>
      <c r="M163" s="220" t="s">
        <v>35</v>
      </c>
      <c r="N163" s="221" t="s">
        <v>47</v>
      </c>
      <c r="O163" s="64"/>
      <c r="P163" s="184">
        <f>O163*H163</f>
        <v>0</v>
      </c>
      <c r="Q163" s="184">
        <v>2.4289999999999998</v>
      </c>
      <c r="R163" s="184">
        <f>Q163*H163</f>
        <v>4.3721999999999994</v>
      </c>
      <c r="S163" s="184">
        <v>0</v>
      </c>
      <c r="T163" s="185">
        <f>S163*H163</f>
        <v>0</v>
      </c>
      <c r="U163" s="34"/>
      <c r="V163" s="34"/>
      <c r="W163" s="34"/>
      <c r="X163" s="34"/>
      <c r="Y163" s="34"/>
      <c r="Z163" s="34"/>
      <c r="AA163" s="34"/>
      <c r="AB163" s="34"/>
      <c r="AC163" s="34"/>
      <c r="AD163" s="34"/>
      <c r="AE163" s="34"/>
      <c r="AR163" s="186" t="s">
        <v>166</v>
      </c>
      <c r="AT163" s="186" t="s">
        <v>162</v>
      </c>
      <c r="AU163" s="186" t="s">
        <v>86</v>
      </c>
      <c r="AY163" s="17" t="s">
        <v>130</v>
      </c>
      <c r="BE163" s="187">
        <f>IF(N163="základní",J163,0)</f>
        <v>0</v>
      </c>
      <c r="BF163" s="187">
        <f>IF(N163="snížená",J163,0)</f>
        <v>0</v>
      </c>
      <c r="BG163" s="187">
        <f>IF(N163="zákl. přenesená",J163,0)</f>
        <v>0</v>
      </c>
      <c r="BH163" s="187">
        <f>IF(N163="sníž. přenesená",J163,0)</f>
        <v>0</v>
      </c>
      <c r="BI163" s="187">
        <f>IF(N163="nulová",J163,0)</f>
        <v>0</v>
      </c>
      <c r="BJ163" s="17" t="s">
        <v>84</v>
      </c>
      <c r="BK163" s="187">
        <f>ROUND(I163*H163,2)</f>
        <v>0</v>
      </c>
      <c r="BL163" s="17" t="s">
        <v>137</v>
      </c>
      <c r="BM163" s="186" t="s">
        <v>277</v>
      </c>
    </row>
    <row r="164" spans="1:65" s="2" customFormat="1" ht="19.5">
      <c r="A164" s="34"/>
      <c r="B164" s="35"/>
      <c r="C164" s="36"/>
      <c r="D164" s="190" t="s">
        <v>260</v>
      </c>
      <c r="E164" s="36"/>
      <c r="F164" s="222" t="s">
        <v>278</v>
      </c>
      <c r="G164" s="36"/>
      <c r="H164" s="36"/>
      <c r="I164" s="223"/>
      <c r="J164" s="36"/>
      <c r="K164" s="36"/>
      <c r="L164" s="39"/>
      <c r="M164" s="224"/>
      <c r="N164" s="225"/>
      <c r="O164" s="64"/>
      <c r="P164" s="64"/>
      <c r="Q164" s="64"/>
      <c r="R164" s="64"/>
      <c r="S164" s="64"/>
      <c r="T164" s="65"/>
      <c r="U164" s="34"/>
      <c r="V164" s="34"/>
      <c r="W164" s="34"/>
      <c r="X164" s="34"/>
      <c r="Y164" s="34"/>
      <c r="Z164" s="34"/>
      <c r="AA164" s="34"/>
      <c r="AB164" s="34"/>
      <c r="AC164" s="34"/>
      <c r="AD164" s="34"/>
      <c r="AE164" s="34"/>
      <c r="AT164" s="17" t="s">
        <v>260</v>
      </c>
      <c r="AU164" s="17" t="s">
        <v>86</v>
      </c>
    </row>
    <row r="165" spans="1:65" s="13" customFormat="1" ht="11.25">
      <c r="B165" s="188"/>
      <c r="C165" s="189"/>
      <c r="D165" s="190" t="s">
        <v>139</v>
      </c>
      <c r="E165" s="191" t="s">
        <v>35</v>
      </c>
      <c r="F165" s="192" t="s">
        <v>279</v>
      </c>
      <c r="G165" s="189"/>
      <c r="H165" s="193">
        <v>1.8</v>
      </c>
      <c r="I165" s="194"/>
      <c r="J165" s="189"/>
      <c r="K165" s="189"/>
      <c r="L165" s="195"/>
      <c r="M165" s="196"/>
      <c r="N165" s="197"/>
      <c r="O165" s="197"/>
      <c r="P165" s="197"/>
      <c r="Q165" s="197"/>
      <c r="R165" s="197"/>
      <c r="S165" s="197"/>
      <c r="T165" s="198"/>
      <c r="AT165" s="199" t="s">
        <v>139</v>
      </c>
      <c r="AU165" s="199" t="s">
        <v>86</v>
      </c>
      <c r="AV165" s="13" t="s">
        <v>86</v>
      </c>
      <c r="AW165" s="13" t="s">
        <v>37</v>
      </c>
      <c r="AX165" s="13" t="s">
        <v>84</v>
      </c>
      <c r="AY165" s="199" t="s">
        <v>130</v>
      </c>
    </row>
    <row r="166" spans="1:65" s="2" customFormat="1" ht="37.9" customHeight="1">
      <c r="A166" s="34"/>
      <c r="B166" s="35"/>
      <c r="C166" s="174" t="s">
        <v>280</v>
      </c>
      <c r="D166" s="174" t="s">
        <v>133</v>
      </c>
      <c r="E166" s="175" t="s">
        <v>281</v>
      </c>
      <c r="F166" s="176" t="s">
        <v>282</v>
      </c>
      <c r="G166" s="177" t="s">
        <v>165</v>
      </c>
      <c r="H166" s="178">
        <v>20</v>
      </c>
      <c r="I166" s="179"/>
      <c r="J166" s="180">
        <f>ROUND(I166*H166,2)</f>
        <v>0</v>
      </c>
      <c r="K166" s="181"/>
      <c r="L166" s="39"/>
      <c r="M166" s="182" t="s">
        <v>35</v>
      </c>
      <c r="N166" s="183" t="s">
        <v>47</v>
      </c>
      <c r="O166" s="64"/>
      <c r="P166" s="184">
        <f>O166*H166</f>
        <v>0</v>
      </c>
      <c r="Q166" s="184">
        <v>0</v>
      </c>
      <c r="R166" s="184">
        <f>Q166*H166</f>
        <v>0</v>
      </c>
      <c r="S166" s="184">
        <v>0</v>
      </c>
      <c r="T166" s="185">
        <f>S166*H166</f>
        <v>0</v>
      </c>
      <c r="U166" s="34"/>
      <c r="V166" s="34"/>
      <c r="W166" s="34"/>
      <c r="X166" s="34"/>
      <c r="Y166" s="34"/>
      <c r="Z166" s="34"/>
      <c r="AA166" s="34"/>
      <c r="AB166" s="34"/>
      <c r="AC166" s="34"/>
      <c r="AD166" s="34"/>
      <c r="AE166" s="34"/>
      <c r="AR166" s="186" t="s">
        <v>137</v>
      </c>
      <c r="AT166" s="186" t="s">
        <v>133</v>
      </c>
      <c r="AU166" s="186" t="s">
        <v>86</v>
      </c>
      <c r="AY166" s="17" t="s">
        <v>130</v>
      </c>
      <c r="BE166" s="187">
        <f>IF(N166="základní",J166,0)</f>
        <v>0</v>
      </c>
      <c r="BF166" s="187">
        <f>IF(N166="snížená",J166,0)</f>
        <v>0</v>
      </c>
      <c r="BG166" s="187">
        <f>IF(N166="zákl. přenesená",J166,0)</f>
        <v>0</v>
      </c>
      <c r="BH166" s="187">
        <f>IF(N166="sníž. přenesená",J166,0)</f>
        <v>0</v>
      </c>
      <c r="BI166" s="187">
        <f>IF(N166="nulová",J166,0)</f>
        <v>0</v>
      </c>
      <c r="BJ166" s="17" t="s">
        <v>84</v>
      </c>
      <c r="BK166" s="187">
        <f>ROUND(I166*H166,2)</f>
        <v>0</v>
      </c>
      <c r="BL166" s="17" t="s">
        <v>137</v>
      </c>
      <c r="BM166" s="186" t="s">
        <v>283</v>
      </c>
    </row>
    <row r="167" spans="1:65" s="2" customFormat="1" ht="19.5">
      <c r="A167" s="34"/>
      <c r="B167" s="35"/>
      <c r="C167" s="36"/>
      <c r="D167" s="190" t="s">
        <v>260</v>
      </c>
      <c r="E167" s="36"/>
      <c r="F167" s="222" t="s">
        <v>284</v>
      </c>
      <c r="G167" s="36"/>
      <c r="H167" s="36"/>
      <c r="I167" s="223"/>
      <c r="J167" s="36"/>
      <c r="K167" s="36"/>
      <c r="L167" s="39"/>
      <c r="M167" s="224"/>
      <c r="N167" s="225"/>
      <c r="O167" s="64"/>
      <c r="P167" s="64"/>
      <c r="Q167" s="64"/>
      <c r="R167" s="64"/>
      <c r="S167" s="64"/>
      <c r="T167" s="65"/>
      <c r="U167" s="34"/>
      <c r="V167" s="34"/>
      <c r="W167" s="34"/>
      <c r="X167" s="34"/>
      <c r="Y167" s="34"/>
      <c r="Z167" s="34"/>
      <c r="AA167" s="34"/>
      <c r="AB167" s="34"/>
      <c r="AC167" s="34"/>
      <c r="AD167" s="34"/>
      <c r="AE167" s="34"/>
      <c r="AT167" s="17" t="s">
        <v>260</v>
      </c>
      <c r="AU167" s="17" t="s">
        <v>86</v>
      </c>
    </row>
    <row r="168" spans="1:65" s="13" customFormat="1" ht="11.25">
      <c r="B168" s="188"/>
      <c r="C168" s="189"/>
      <c r="D168" s="190" t="s">
        <v>139</v>
      </c>
      <c r="E168" s="191" t="s">
        <v>35</v>
      </c>
      <c r="F168" s="192" t="s">
        <v>285</v>
      </c>
      <c r="G168" s="189"/>
      <c r="H168" s="193">
        <v>20</v>
      </c>
      <c r="I168" s="194"/>
      <c r="J168" s="189"/>
      <c r="K168" s="189"/>
      <c r="L168" s="195"/>
      <c r="M168" s="196"/>
      <c r="N168" s="197"/>
      <c r="O168" s="197"/>
      <c r="P168" s="197"/>
      <c r="Q168" s="197"/>
      <c r="R168" s="197"/>
      <c r="S168" s="197"/>
      <c r="T168" s="198"/>
      <c r="AT168" s="199" t="s">
        <v>139</v>
      </c>
      <c r="AU168" s="199" t="s">
        <v>86</v>
      </c>
      <c r="AV168" s="13" t="s">
        <v>86</v>
      </c>
      <c r="AW168" s="13" t="s">
        <v>37</v>
      </c>
      <c r="AX168" s="13" t="s">
        <v>84</v>
      </c>
      <c r="AY168" s="199" t="s">
        <v>130</v>
      </c>
    </row>
    <row r="169" spans="1:65" s="12" customFormat="1" ht="25.9" customHeight="1">
      <c r="B169" s="158"/>
      <c r="C169" s="159"/>
      <c r="D169" s="160" t="s">
        <v>75</v>
      </c>
      <c r="E169" s="161" t="s">
        <v>286</v>
      </c>
      <c r="F169" s="161" t="s">
        <v>287</v>
      </c>
      <c r="G169" s="159"/>
      <c r="H169" s="159"/>
      <c r="I169" s="162"/>
      <c r="J169" s="163">
        <f>BK169</f>
        <v>0</v>
      </c>
      <c r="K169" s="159"/>
      <c r="L169" s="164"/>
      <c r="M169" s="165"/>
      <c r="N169" s="166"/>
      <c r="O169" s="166"/>
      <c r="P169" s="167">
        <f>SUM(P170:P204)</f>
        <v>0</v>
      </c>
      <c r="Q169" s="166"/>
      <c r="R169" s="167">
        <f>SUM(R170:R204)</f>
        <v>0</v>
      </c>
      <c r="S169" s="166"/>
      <c r="T169" s="168">
        <f>SUM(T170:T204)</f>
        <v>0</v>
      </c>
      <c r="AR169" s="169" t="s">
        <v>137</v>
      </c>
      <c r="AT169" s="170" t="s">
        <v>75</v>
      </c>
      <c r="AU169" s="170" t="s">
        <v>76</v>
      </c>
      <c r="AY169" s="169" t="s">
        <v>130</v>
      </c>
      <c r="BK169" s="171">
        <f>SUM(BK170:BK204)</f>
        <v>0</v>
      </c>
    </row>
    <row r="170" spans="1:65" s="2" customFormat="1" ht="44.25" customHeight="1">
      <c r="A170" s="34"/>
      <c r="B170" s="35"/>
      <c r="C170" s="174" t="s">
        <v>288</v>
      </c>
      <c r="D170" s="174" t="s">
        <v>133</v>
      </c>
      <c r="E170" s="175" t="s">
        <v>289</v>
      </c>
      <c r="F170" s="176" t="s">
        <v>290</v>
      </c>
      <c r="G170" s="177" t="s">
        <v>165</v>
      </c>
      <c r="H170" s="178">
        <v>4</v>
      </c>
      <c r="I170" s="179"/>
      <c r="J170" s="180">
        <f>ROUND(I170*H170,2)</f>
        <v>0</v>
      </c>
      <c r="K170" s="181"/>
      <c r="L170" s="39"/>
      <c r="M170" s="182" t="s">
        <v>35</v>
      </c>
      <c r="N170" s="183" t="s">
        <v>47</v>
      </c>
      <c r="O170" s="64"/>
      <c r="P170" s="184">
        <f>O170*H170</f>
        <v>0</v>
      </c>
      <c r="Q170" s="184">
        <v>0</v>
      </c>
      <c r="R170" s="184">
        <f>Q170*H170</f>
        <v>0</v>
      </c>
      <c r="S170" s="184">
        <v>0</v>
      </c>
      <c r="T170" s="185">
        <f>S170*H170</f>
        <v>0</v>
      </c>
      <c r="U170" s="34"/>
      <c r="V170" s="34"/>
      <c r="W170" s="34"/>
      <c r="X170" s="34"/>
      <c r="Y170" s="34"/>
      <c r="Z170" s="34"/>
      <c r="AA170" s="34"/>
      <c r="AB170" s="34"/>
      <c r="AC170" s="34"/>
      <c r="AD170" s="34"/>
      <c r="AE170" s="34"/>
      <c r="AR170" s="186" t="s">
        <v>291</v>
      </c>
      <c r="AT170" s="186" t="s">
        <v>133</v>
      </c>
      <c r="AU170" s="186" t="s">
        <v>84</v>
      </c>
      <c r="AY170" s="17" t="s">
        <v>130</v>
      </c>
      <c r="BE170" s="187">
        <f>IF(N170="základní",J170,0)</f>
        <v>0</v>
      </c>
      <c r="BF170" s="187">
        <f>IF(N170="snížená",J170,0)</f>
        <v>0</v>
      </c>
      <c r="BG170" s="187">
        <f>IF(N170="zákl. přenesená",J170,0)</f>
        <v>0</v>
      </c>
      <c r="BH170" s="187">
        <f>IF(N170="sníž. přenesená",J170,0)</f>
        <v>0</v>
      </c>
      <c r="BI170" s="187">
        <f>IF(N170="nulová",J170,0)</f>
        <v>0</v>
      </c>
      <c r="BJ170" s="17" t="s">
        <v>84</v>
      </c>
      <c r="BK170" s="187">
        <f>ROUND(I170*H170,2)</f>
        <v>0</v>
      </c>
      <c r="BL170" s="17" t="s">
        <v>291</v>
      </c>
      <c r="BM170" s="186" t="s">
        <v>292</v>
      </c>
    </row>
    <row r="171" spans="1:65" s="13" customFormat="1" ht="11.25">
      <c r="B171" s="188"/>
      <c r="C171" s="189"/>
      <c r="D171" s="190" t="s">
        <v>139</v>
      </c>
      <c r="E171" s="191" t="s">
        <v>35</v>
      </c>
      <c r="F171" s="192" t="s">
        <v>293</v>
      </c>
      <c r="G171" s="189"/>
      <c r="H171" s="193">
        <v>4</v>
      </c>
      <c r="I171" s="194"/>
      <c r="J171" s="189"/>
      <c r="K171" s="189"/>
      <c r="L171" s="195"/>
      <c r="M171" s="196"/>
      <c r="N171" s="197"/>
      <c r="O171" s="197"/>
      <c r="P171" s="197"/>
      <c r="Q171" s="197"/>
      <c r="R171" s="197"/>
      <c r="S171" s="197"/>
      <c r="T171" s="198"/>
      <c r="AT171" s="199" t="s">
        <v>139</v>
      </c>
      <c r="AU171" s="199" t="s">
        <v>84</v>
      </c>
      <c r="AV171" s="13" t="s">
        <v>86</v>
      </c>
      <c r="AW171" s="13" t="s">
        <v>37</v>
      </c>
      <c r="AX171" s="13" t="s">
        <v>84</v>
      </c>
      <c r="AY171" s="199" t="s">
        <v>130</v>
      </c>
    </row>
    <row r="172" spans="1:65" s="2" customFormat="1" ht="44.25" customHeight="1">
      <c r="A172" s="34"/>
      <c r="B172" s="35"/>
      <c r="C172" s="174" t="s">
        <v>294</v>
      </c>
      <c r="D172" s="174" t="s">
        <v>133</v>
      </c>
      <c r="E172" s="175" t="s">
        <v>295</v>
      </c>
      <c r="F172" s="176" t="s">
        <v>296</v>
      </c>
      <c r="G172" s="177" t="s">
        <v>165</v>
      </c>
      <c r="H172" s="178">
        <v>10</v>
      </c>
      <c r="I172" s="179"/>
      <c r="J172" s="180">
        <f>ROUND(I172*H172,2)</f>
        <v>0</v>
      </c>
      <c r="K172" s="181"/>
      <c r="L172" s="39"/>
      <c r="M172" s="182" t="s">
        <v>35</v>
      </c>
      <c r="N172" s="183" t="s">
        <v>47</v>
      </c>
      <c r="O172" s="64"/>
      <c r="P172" s="184">
        <f>O172*H172</f>
        <v>0</v>
      </c>
      <c r="Q172" s="184">
        <v>0</v>
      </c>
      <c r="R172" s="184">
        <f>Q172*H172</f>
        <v>0</v>
      </c>
      <c r="S172" s="184">
        <v>0</v>
      </c>
      <c r="T172" s="185">
        <f>S172*H172</f>
        <v>0</v>
      </c>
      <c r="U172" s="34"/>
      <c r="V172" s="34"/>
      <c r="W172" s="34"/>
      <c r="X172" s="34"/>
      <c r="Y172" s="34"/>
      <c r="Z172" s="34"/>
      <c r="AA172" s="34"/>
      <c r="AB172" s="34"/>
      <c r="AC172" s="34"/>
      <c r="AD172" s="34"/>
      <c r="AE172" s="34"/>
      <c r="AR172" s="186" t="s">
        <v>291</v>
      </c>
      <c r="AT172" s="186" t="s">
        <v>133</v>
      </c>
      <c r="AU172" s="186" t="s">
        <v>84</v>
      </c>
      <c r="AY172" s="17" t="s">
        <v>130</v>
      </c>
      <c r="BE172" s="187">
        <f>IF(N172="základní",J172,0)</f>
        <v>0</v>
      </c>
      <c r="BF172" s="187">
        <f>IF(N172="snížená",J172,0)</f>
        <v>0</v>
      </c>
      <c r="BG172" s="187">
        <f>IF(N172="zákl. přenesená",J172,0)</f>
        <v>0</v>
      </c>
      <c r="BH172" s="187">
        <f>IF(N172="sníž. přenesená",J172,0)</f>
        <v>0</v>
      </c>
      <c r="BI172" s="187">
        <f>IF(N172="nulová",J172,0)</f>
        <v>0</v>
      </c>
      <c r="BJ172" s="17" t="s">
        <v>84</v>
      </c>
      <c r="BK172" s="187">
        <f>ROUND(I172*H172,2)</f>
        <v>0</v>
      </c>
      <c r="BL172" s="17" t="s">
        <v>291</v>
      </c>
      <c r="BM172" s="186" t="s">
        <v>297</v>
      </c>
    </row>
    <row r="173" spans="1:65" s="13" customFormat="1" ht="11.25">
      <c r="B173" s="188"/>
      <c r="C173" s="189"/>
      <c r="D173" s="190" t="s">
        <v>139</v>
      </c>
      <c r="E173" s="191" t="s">
        <v>35</v>
      </c>
      <c r="F173" s="192" t="s">
        <v>298</v>
      </c>
      <c r="G173" s="189"/>
      <c r="H173" s="193">
        <v>10</v>
      </c>
      <c r="I173" s="194"/>
      <c r="J173" s="189"/>
      <c r="K173" s="189"/>
      <c r="L173" s="195"/>
      <c r="M173" s="196"/>
      <c r="N173" s="197"/>
      <c r="O173" s="197"/>
      <c r="P173" s="197"/>
      <c r="Q173" s="197"/>
      <c r="R173" s="197"/>
      <c r="S173" s="197"/>
      <c r="T173" s="198"/>
      <c r="AT173" s="199" t="s">
        <v>139</v>
      </c>
      <c r="AU173" s="199" t="s">
        <v>84</v>
      </c>
      <c r="AV173" s="13" t="s">
        <v>86</v>
      </c>
      <c r="AW173" s="13" t="s">
        <v>37</v>
      </c>
      <c r="AX173" s="13" t="s">
        <v>84</v>
      </c>
      <c r="AY173" s="199" t="s">
        <v>130</v>
      </c>
    </row>
    <row r="174" spans="1:65" s="2" customFormat="1" ht="24.2" customHeight="1">
      <c r="A174" s="34"/>
      <c r="B174" s="35"/>
      <c r="C174" s="174" t="s">
        <v>299</v>
      </c>
      <c r="D174" s="174" t="s">
        <v>133</v>
      </c>
      <c r="E174" s="175" t="s">
        <v>300</v>
      </c>
      <c r="F174" s="176" t="s">
        <v>301</v>
      </c>
      <c r="G174" s="177" t="s">
        <v>165</v>
      </c>
      <c r="H174" s="178">
        <v>4</v>
      </c>
      <c r="I174" s="179"/>
      <c r="J174" s="180">
        <f>ROUND(I174*H174,2)</f>
        <v>0</v>
      </c>
      <c r="K174" s="181"/>
      <c r="L174" s="39"/>
      <c r="M174" s="182" t="s">
        <v>35</v>
      </c>
      <c r="N174" s="183" t="s">
        <v>47</v>
      </c>
      <c r="O174" s="64"/>
      <c r="P174" s="184">
        <f>O174*H174</f>
        <v>0</v>
      </c>
      <c r="Q174" s="184">
        <v>0</v>
      </c>
      <c r="R174" s="184">
        <f>Q174*H174</f>
        <v>0</v>
      </c>
      <c r="S174" s="184">
        <v>0</v>
      </c>
      <c r="T174" s="185">
        <f>S174*H174</f>
        <v>0</v>
      </c>
      <c r="U174" s="34"/>
      <c r="V174" s="34"/>
      <c r="W174" s="34"/>
      <c r="X174" s="34"/>
      <c r="Y174" s="34"/>
      <c r="Z174" s="34"/>
      <c r="AA174" s="34"/>
      <c r="AB174" s="34"/>
      <c r="AC174" s="34"/>
      <c r="AD174" s="34"/>
      <c r="AE174" s="34"/>
      <c r="AR174" s="186" t="s">
        <v>291</v>
      </c>
      <c r="AT174" s="186" t="s">
        <v>133</v>
      </c>
      <c r="AU174" s="186" t="s">
        <v>84</v>
      </c>
      <c r="AY174" s="17" t="s">
        <v>130</v>
      </c>
      <c r="BE174" s="187">
        <f>IF(N174="základní",J174,0)</f>
        <v>0</v>
      </c>
      <c r="BF174" s="187">
        <f>IF(N174="snížená",J174,0)</f>
        <v>0</v>
      </c>
      <c r="BG174" s="187">
        <f>IF(N174="zákl. přenesená",J174,0)</f>
        <v>0</v>
      </c>
      <c r="BH174" s="187">
        <f>IF(N174="sníž. přenesená",J174,0)</f>
        <v>0</v>
      </c>
      <c r="BI174" s="187">
        <f>IF(N174="nulová",J174,0)</f>
        <v>0</v>
      </c>
      <c r="BJ174" s="17" t="s">
        <v>84</v>
      </c>
      <c r="BK174" s="187">
        <f>ROUND(I174*H174,2)</f>
        <v>0</v>
      </c>
      <c r="BL174" s="17" t="s">
        <v>291</v>
      </c>
      <c r="BM174" s="186" t="s">
        <v>302</v>
      </c>
    </row>
    <row r="175" spans="1:65" s="13" customFormat="1" ht="11.25">
      <c r="B175" s="188"/>
      <c r="C175" s="189"/>
      <c r="D175" s="190" t="s">
        <v>139</v>
      </c>
      <c r="E175" s="191" t="s">
        <v>35</v>
      </c>
      <c r="F175" s="192" t="s">
        <v>303</v>
      </c>
      <c r="G175" s="189"/>
      <c r="H175" s="193">
        <v>4</v>
      </c>
      <c r="I175" s="194"/>
      <c r="J175" s="189"/>
      <c r="K175" s="189"/>
      <c r="L175" s="195"/>
      <c r="M175" s="196"/>
      <c r="N175" s="197"/>
      <c r="O175" s="197"/>
      <c r="P175" s="197"/>
      <c r="Q175" s="197"/>
      <c r="R175" s="197"/>
      <c r="S175" s="197"/>
      <c r="T175" s="198"/>
      <c r="AT175" s="199" t="s">
        <v>139</v>
      </c>
      <c r="AU175" s="199" t="s">
        <v>84</v>
      </c>
      <c r="AV175" s="13" t="s">
        <v>86</v>
      </c>
      <c r="AW175" s="13" t="s">
        <v>37</v>
      </c>
      <c r="AX175" s="13" t="s">
        <v>84</v>
      </c>
      <c r="AY175" s="199" t="s">
        <v>130</v>
      </c>
    </row>
    <row r="176" spans="1:65" s="2" customFormat="1" ht="16.5" customHeight="1">
      <c r="A176" s="34"/>
      <c r="B176" s="35"/>
      <c r="C176" s="174" t="s">
        <v>304</v>
      </c>
      <c r="D176" s="174" t="s">
        <v>133</v>
      </c>
      <c r="E176" s="175" t="s">
        <v>305</v>
      </c>
      <c r="F176" s="176" t="s">
        <v>306</v>
      </c>
      <c r="G176" s="177" t="s">
        <v>165</v>
      </c>
      <c r="H176" s="178">
        <v>4</v>
      </c>
      <c r="I176" s="179"/>
      <c r="J176" s="180">
        <f>ROUND(I176*H176,2)</f>
        <v>0</v>
      </c>
      <c r="K176" s="181"/>
      <c r="L176" s="39"/>
      <c r="M176" s="182" t="s">
        <v>35</v>
      </c>
      <c r="N176" s="183" t="s">
        <v>47</v>
      </c>
      <c r="O176" s="64"/>
      <c r="P176" s="184">
        <f>O176*H176</f>
        <v>0</v>
      </c>
      <c r="Q176" s="184">
        <v>0</v>
      </c>
      <c r="R176" s="184">
        <f>Q176*H176</f>
        <v>0</v>
      </c>
      <c r="S176" s="184">
        <v>0</v>
      </c>
      <c r="T176" s="185">
        <f>S176*H176</f>
        <v>0</v>
      </c>
      <c r="U176" s="34"/>
      <c r="V176" s="34"/>
      <c r="W176" s="34"/>
      <c r="X176" s="34"/>
      <c r="Y176" s="34"/>
      <c r="Z176" s="34"/>
      <c r="AA176" s="34"/>
      <c r="AB176" s="34"/>
      <c r="AC176" s="34"/>
      <c r="AD176" s="34"/>
      <c r="AE176" s="34"/>
      <c r="AR176" s="186" t="s">
        <v>291</v>
      </c>
      <c r="AT176" s="186" t="s">
        <v>133</v>
      </c>
      <c r="AU176" s="186" t="s">
        <v>84</v>
      </c>
      <c r="AY176" s="17" t="s">
        <v>130</v>
      </c>
      <c r="BE176" s="187">
        <f>IF(N176="základní",J176,0)</f>
        <v>0</v>
      </c>
      <c r="BF176" s="187">
        <f>IF(N176="snížená",J176,0)</f>
        <v>0</v>
      </c>
      <c r="BG176" s="187">
        <f>IF(N176="zákl. přenesená",J176,0)</f>
        <v>0</v>
      </c>
      <c r="BH176" s="187">
        <f>IF(N176="sníž. přenesená",J176,0)</f>
        <v>0</v>
      </c>
      <c r="BI176" s="187">
        <f>IF(N176="nulová",J176,0)</f>
        <v>0</v>
      </c>
      <c r="BJ176" s="17" t="s">
        <v>84</v>
      </c>
      <c r="BK176" s="187">
        <f>ROUND(I176*H176,2)</f>
        <v>0</v>
      </c>
      <c r="BL176" s="17" t="s">
        <v>291</v>
      </c>
      <c r="BM176" s="186" t="s">
        <v>307</v>
      </c>
    </row>
    <row r="177" spans="1:65" s="13" customFormat="1" ht="11.25">
      <c r="B177" s="188"/>
      <c r="C177" s="189"/>
      <c r="D177" s="190" t="s">
        <v>139</v>
      </c>
      <c r="E177" s="191" t="s">
        <v>35</v>
      </c>
      <c r="F177" s="192" t="s">
        <v>303</v>
      </c>
      <c r="G177" s="189"/>
      <c r="H177" s="193">
        <v>4</v>
      </c>
      <c r="I177" s="194"/>
      <c r="J177" s="189"/>
      <c r="K177" s="189"/>
      <c r="L177" s="195"/>
      <c r="M177" s="196"/>
      <c r="N177" s="197"/>
      <c r="O177" s="197"/>
      <c r="P177" s="197"/>
      <c r="Q177" s="197"/>
      <c r="R177" s="197"/>
      <c r="S177" s="197"/>
      <c r="T177" s="198"/>
      <c r="AT177" s="199" t="s">
        <v>139</v>
      </c>
      <c r="AU177" s="199" t="s">
        <v>84</v>
      </c>
      <c r="AV177" s="13" t="s">
        <v>86</v>
      </c>
      <c r="AW177" s="13" t="s">
        <v>37</v>
      </c>
      <c r="AX177" s="13" t="s">
        <v>84</v>
      </c>
      <c r="AY177" s="199" t="s">
        <v>130</v>
      </c>
    </row>
    <row r="178" spans="1:65" s="2" customFormat="1" ht="16.5" customHeight="1">
      <c r="A178" s="34"/>
      <c r="B178" s="35"/>
      <c r="C178" s="174" t="s">
        <v>308</v>
      </c>
      <c r="D178" s="174" t="s">
        <v>133</v>
      </c>
      <c r="E178" s="175" t="s">
        <v>309</v>
      </c>
      <c r="F178" s="176" t="s">
        <v>310</v>
      </c>
      <c r="G178" s="177" t="s">
        <v>165</v>
      </c>
      <c r="H178" s="178">
        <v>80</v>
      </c>
      <c r="I178" s="179"/>
      <c r="J178" s="180">
        <f>ROUND(I178*H178,2)</f>
        <v>0</v>
      </c>
      <c r="K178" s="181"/>
      <c r="L178" s="39"/>
      <c r="M178" s="182" t="s">
        <v>35</v>
      </c>
      <c r="N178" s="183" t="s">
        <v>47</v>
      </c>
      <c r="O178" s="64"/>
      <c r="P178" s="184">
        <f>O178*H178</f>
        <v>0</v>
      </c>
      <c r="Q178" s="184">
        <v>0</v>
      </c>
      <c r="R178" s="184">
        <f>Q178*H178</f>
        <v>0</v>
      </c>
      <c r="S178" s="184">
        <v>0</v>
      </c>
      <c r="T178" s="185">
        <f>S178*H178</f>
        <v>0</v>
      </c>
      <c r="U178" s="34"/>
      <c r="V178" s="34"/>
      <c r="W178" s="34"/>
      <c r="X178" s="34"/>
      <c r="Y178" s="34"/>
      <c r="Z178" s="34"/>
      <c r="AA178" s="34"/>
      <c r="AB178" s="34"/>
      <c r="AC178" s="34"/>
      <c r="AD178" s="34"/>
      <c r="AE178" s="34"/>
      <c r="AR178" s="186" t="s">
        <v>291</v>
      </c>
      <c r="AT178" s="186" t="s">
        <v>133</v>
      </c>
      <c r="AU178" s="186" t="s">
        <v>84</v>
      </c>
      <c r="AY178" s="17" t="s">
        <v>130</v>
      </c>
      <c r="BE178" s="187">
        <f>IF(N178="základní",J178,0)</f>
        <v>0</v>
      </c>
      <c r="BF178" s="187">
        <f>IF(N178="snížená",J178,0)</f>
        <v>0</v>
      </c>
      <c r="BG178" s="187">
        <f>IF(N178="zákl. přenesená",J178,0)</f>
        <v>0</v>
      </c>
      <c r="BH178" s="187">
        <f>IF(N178="sníž. přenesená",J178,0)</f>
        <v>0</v>
      </c>
      <c r="BI178" s="187">
        <f>IF(N178="nulová",J178,0)</f>
        <v>0</v>
      </c>
      <c r="BJ178" s="17" t="s">
        <v>84</v>
      </c>
      <c r="BK178" s="187">
        <f>ROUND(I178*H178,2)</f>
        <v>0</v>
      </c>
      <c r="BL178" s="17" t="s">
        <v>291</v>
      </c>
      <c r="BM178" s="186" t="s">
        <v>311</v>
      </c>
    </row>
    <row r="179" spans="1:65" s="13" customFormat="1" ht="11.25">
      <c r="B179" s="188"/>
      <c r="C179" s="189"/>
      <c r="D179" s="190" t="s">
        <v>139</v>
      </c>
      <c r="E179" s="191" t="s">
        <v>35</v>
      </c>
      <c r="F179" s="192" t="s">
        <v>312</v>
      </c>
      <c r="G179" s="189"/>
      <c r="H179" s="193">
        <v>80</v>
      </c>
      <c r="I179" s="194"/>
      <c r="J179" s="189"/>
      <c r="K179" s="189"/>
      <c r="L179" s="195"/>
      <c r="M179" s="196"/>
      <c r="N179" s="197"/>
      <c r="O179" s="197"/>
      <c r="P179" s="197"/>
      <c r="Q179" s="197"/>
      <c r="R179" s="197"/>
      <c r="S179" s="197"/>
      <c r="T179" s="198"/>
      <c r="AT179" s="199" t="s">
        <v>139</v>
      </c>
      <c r="AU179" s="199" t="s">
        <v>84</v>
      </c>
      <c r="AV179" s="13" t="s">
        <v>86</v>
      </c>
      <c r="AW179" s="13" t="s">
        <v>37</v>
      </c>
      <c r="AX179" s="13" t="s">
        <v>84</v>
      </c>
      <c r="AY179" s="199" t="s">
        <v>130</v>
      </c>
    </row>
    <row r="180" spans="1:65" s="2" customFormat="1" ht="16.5" customHeight="1">
      <c r="A180" s="34"/>
      <c r="B180" s="35"/>
      <c r="C180" s="174" t="s">
        <v>313</v>
      </c>
      <c r="D180" s="174" t="s">
        <v>133</v>
      </c>
      <c r="E180" s="175" t="s">
        <v>314</v>
      </c>
      <c r="F180" s="176" t="s">
        <v>315</v>
      </c>
      <c r="G180" s="177" t="s">
        <v>165</v>
      </c>
      <c r="H180" s="178">
        <v>80</v>
      </c>
      <c r="I180" s="179"/>
      <c r="J180" s="180">
        <f>ROUND(I180*H180,2)</f>
        <v>0</v>
      </c>
      <c r="K180" s="181"/>
      <c r="L180" s="39"/>
      <c r="M180" s="182" t="s">
        <v>35</v>
      </c>
      <c r="N180" s="183" t="s">
        <v>47</v>
      </c>
      <c r="O180" s="64"/>
      <c r="P180" s="184">
        <f>O180*H180</f>
        <v>0</v>
      </c>
      <c r="Q180" s="184">
        <v>0</v>
      </c>
      <c r="R180" s="184">
        <f>Q180*H180</f>
        <v>0</v>
      </c>
      <c r="S180" s="184">
        <v>0</v>
      </c>
      <c r="T180" s="185">
        <f>S180*H180</f>
        <v>0</v>
      </c>
      <c r="U180" s="34"/>
      <c r="V180" s="34"/>
      <c r="W180" s="34"/>
      <c r="X180" s="34"/>
      <c r="Y180" s="34"/>
      <c r="Z180" s="34"/>
      <c r="AA180" s="34"/>
      <c r="AB180" s="34"/>
      <c r="AC180" s="34"/>
      <c r="AD180" s="34"/>
      <c r="AE180" s="34"/>
      <c r="AR180" s="186" t="s">
        <v>291</v>
      </c>
      <c r="AT180" s="186" t="s">
        <v>133</v>
      </c>
      <c r="AU180" s="186" t="s">
        <v>84</v>
      </c>
      <c r="AY180" s="17" t="s">
        <v>130</v>
      </c>
      <c r="BE180" s="187">
        <f>IF(N180="základní",J180,0)</f>
        <v>0</v>
      </c>
      <c r="BF180" s="187">
        <f>IF(N180="snížená",J180,0)</f>
        <v>0</v>
      </c>
      <c r="BG180" s="187">
        <f>IF(N180="zákl. přenesená",J180,0)</f>
        <v>0</v>
      </c>
      <c r="BH180" s="187">
        <f>IF(N180="sníž. přenesená",J180,0)</f>
        <v>0</v>
      </c>
      <c r="BI180" s="187">
        <f>IF(N180="nulová",J180,0)</f>
        <v>0</v>
      </c>
      <c r="BJ180" s="17" t="s">
        <v>84</v>
      </c>
      <c r="BK180" s="187">
        <f>ROUND(I180*H180,2)</f>
        <v>0</v>
      </c>
      <c r="BL180" s="17" t="s">
        <v>291</v>
      </c>
      <c r="BM180" s="186" t="s">
        <v>316</v>
      </c>
    </row>
    <row r="181" spans="1:65" s="13" customFormat="1" ht="11.25">
      <c r="B181" s="188"/>
      <c r="C181" s="189"/>
      <c r="D181" s="190" t="s">
        <v>139</v>
      </c>
      <c r="E181" s="191" t="s">
        <v>35</v>
      </c>
      <c r="F181" s="192" t="s">
        <v>312</v>
      </c>
      <c r="G181" s="189"/>
      <c r="H181" s="193">
        <v>80</v>
      </c>
      <c r="I181" s="194"/>
      <c r="J181" s="189"/>
      <c r="K181" s="189"/>
      <c r="L181" s="195"/>
      <c r="M181" s="196"/>
      <c r="N181" s="197"/>
      <c r="O181" s="197"/>
      <c r="P181" s="197"/>
      <c r="Q181" s="197"/>
      <c r="R181" s="197"/>
      <c r="S181" s="197"/>
      <c r="T181" s="198"/>
      <c r="AT181" s="199" t="s">
        <v>139</v>
      </c>
      <c r="AU181" s="199" t="s">
        <v>84</v>
      </c>
      <c r="AV181" s="13" t="s">
        <v>86</v>
      </c>
      <c r="AW181" s="13" t="s">
        <v>37</v>
      </c>
      <c r="AX181" s="13" t="s">
        <v>84</v>
      </c>
      <c r="AY181" s="199" t="s">
        <v>130</v>
      </c>
    </row>
    <row r="182" spans="1:65" s="2" customFormat="1" ht="55.5" customHeight="1">
      <c r="A182" s="34"/>
      <c r="B182" s="35"/>
      <c r="C182" s="174" t="s">
        <v>317</v>
      </c>
      <c r="D182" s="174" t="s">
        <v>133</v>
      </c>
      <c r="E182" s="175" t="s">
        <v>318</v>
      </c>
      <c r="F182" s="176" t="s">
        <v>319</v>
      </c>
      <c r="G182" s="177" t="s">
        <v>210</v>
      </c>
      <c r="H182" s="178">
        <v>4702.2</v>
      </c>
      <c r="I182" s="179"/>
      <c r="J182" s="180">
        <f>ROUND(I182*H182,2)</f>
        <v>0</v>
      </c>
      <c r="K182" s="181"/>
      <c r="L182" s="39"/>
      <c r="M182" s="182" t="s">
        <v>35</v>
      </c>
      <c r="N182" s="183" t="s">
        <v>47</v>
      </c>
      <c r="O182" s="64"/>
      <c r="P182" s="184">
        <f>O182*H182</f>
        <v>0</v>
      </c>
      <c r="Q182" s="184">
        <v>0</v>
      </c>
      <c r="R182" s="184">
        <f>Q182*H182</f>
        <v>0</v>
      </c>
      <c r="S182" s="184">
        <v>0</v>
      </c>
      <c r="T182" s="185">
        <f>S182*H182</f>
        <v>0</v>
      </c>
      <c r="U182" s="34"/>
      <c r="V182" s="34"/>
      <c r="W182" s="34"/>
      <c r="X182" s="34"/>
      <c r="Y182" s="34"/>
      <c r="Z182" s="34"/>
      <c r="AA182" s="34"/>
      <c r="AB182" s="34"/>
      <c r="AC182" s="34"/>
      <c r="AD182" s="34"/>
      <c r="AE182" s="34"/>
      <c r="AR182" s="186" t="s">
        <v>291</v>
      </c>
      <c r="AT182" s="186" t="s">
        <v>133</v>
      </c>
      <c r="AU182" s="186" t="s">
        <v>84</v>
      </c>
      <c r="AY182" s="17" t="s">
        <v>130</v>
      </c>
      <c r="BE182" s="187">
        <f>IF(N182="základní",J182,0)</f>
        <v>0</v>
      </c>
      <c r="BF182" s="187">
        <f>IF(N182="snížená",J182,0)</f>
        <v>0</v>
      </c>
      <c r="BG182" s="187">
        <f>IF(N182="zákl. přenesená",J182,0)</f>
        <v>0</v>
      </c>
      <c r="BH182" s="187">
        <f>IF(N182="sníž. přenesená",J182,0)</f>
        <v>0</v>
      </c>
      <c r="BI182" s="187">
        <f>IF(N182="nulová",J182,0)</f>
        <v>0</v>
      </c>
      <c r="BJ182" s="17" t="s">
        <v>84</v>
      </c>
      <c r="BK182" s="187">
        <f>ROUND(I182*H182,2)</f>
        <v>0</v>
      </c>
      <c r="BL182" s="17" t="s">
        <v>291</v>
      </c>
      <c r="BM182" s="186" t="s">
        <v>320</v>
      </c>
    </row>
    <row r="183" spans="1:65" s="13" customFormat="1" ht="11.25">
      <c r="B183" s="188"/>
      <c r="C183" s="189"/>
      <c r="D183" s="190" t="s">
        <v>139</v>
      </c>
      <c r="E183" s="191" t="s">
        <v>35</v>
      </c>
      <c r="F183" s="192" t="s">
        <v>321</v>
      </c>
      <c r="G183" s="189"/>
      <c r="H183" s="193">
        <v>4702.2</v>
      </c>
      <c r="I183" s="194"/>
      <c r="J183" s="189"/>
      <c r="K183" s="189"/>
      <c r="L183" s="195"/>
      <c r="M183" s="196"/>
      <c r="N183" s="197"/>
      <c r="O183" s="197"/>
      <c r="P183" s="197"/>
      <c r="Q183" s="197"/>
      <c r="R183" s="197"/>
      <c r="S183" s="197"/>
      <c r="T183" s="198"/>
      <c r="AT183" s="199" t="s">
        <v>139</v>
      </c>
      <c r="AU183" s="199" t="s">
        <v>84</v>
      </c>
      <c r="AV183" s="13" t="s">
        <v>86</v>
      </c>
      <c r="AW183" s="13" t="s">
        <v>37</v>
      </c>
      <c r="AX183" s="13" t="s">
        <v>84</v>
      </c>
      <c r="AY183" s="199" t="s">
        <v>130</v>
      </c>
    </row>
    <row r="184" spans="1:65" s="2" customFormat="1" ht="55.5" customHeight="1">
      <c r="A184" s="34"/>
      <c r="B184" s="35"/>
      <c r="C184" s="174" t="s">
        <v>322</v>
      </c>
      <c r="D184" s="174" t="s">
        <v>133</v>
      </c>
      <c r="E184" s="175" t="s">
        <v>323</v>
      </c>
      <c r="F184" s="176" t="s">
        <v>324</v>
      </c>
      <c r="G184" s="177" t="s">
        <v>210</v>
      </c>
      <c r="H184" s="178">
        <v>5372</v>
      </c>
      <c r="I184" s="179"/>
      <c r="J184" s="180">
        <f>ROUND(I184*H184,2)</f>
        <v>0</v>
      </c>
      <c r="K184" s="181"/>
      <c r="L184" s="39"/>
      <c r="M184" s="182" t="s">
        <v>35</v>
      </c>
      <c r="N184" s="183" t="s">
        <v>47</v>
      </c>
      <c r="O184" s="64"/>
      <c r="P184" s="184">
        <f>O184*H184</f>
        <v>0</v>
      </c>
      <c r="Q184" s="184">
        <v>0</v>
      </c>
      <c r="R184" s="184">
        <f>Q184*H184</f>
        <v>0</v>
      </c>
      <c r="S184" s="184">
        <v>0</v>
      </c>
      <c r="T184" s="185">
        <f>S184*H184</f>
        <v>0</v>
      </c>
      <c r="U184" s="34"/>
      <c r="V184" s="34"/>
      <c r="W184" s="34"/>
      <c r="X184" s="34"/>
      <c r="Y184" s="34"/>
      <c r="Z184" s="34"/>
      <c r="AA184" s="34"/>
      <c r="AB184" s="34"/>
      <c r="AC184" s="34"/>
      <c r="AD184" s="34"/>
      <c r="AE184" s="34"/>
      <c r="AR184" s="186" t="s">
        <v>291</v>
      </c>
      <c r="AT184" s="186" t="s">
        <v>133</v>
      </c>
      <c r="AU184" s="186" t="s">
        <v>84</v>
      </c>
      <c r="AY184" s="17" t="s">
        <v>130</v>
      </c>
      <c r="BE184" s="187">
        <f>IF(N184="základní",J184,0)</f>
        <v>0</v>
      </c>
      <c r="BF184" s="187">
        <f>IF(N184="snížená",J184,0)</f>
        <v>0</v>
      </c>
      <c r="BG184" s="187">
        <f>IF(N184="zákl. přenesená",J184,0)</f>
        <v>0</v>
      </c>
      <c r="BH184" s="187">
        <f>IF(N184="sníž. přenesená",J184,0)</f>
        <v>0</v>
      </c>
      <c r="BI184" s="187">
        <f>IF(N184="nulová",J184,0)</f>
        <v>0</v>
      </c>
      <c r="BJ184" s="17" t="s">
        <v>84</v>
      </c>
      <c r="BK184" s="187">
        <f>ROUND(I184*H184,2)</f>
        <v>0</v>
      </c>
      <c r="BL184" s="17" t="s">
        <v>291</v>
      </c>
      <c r="BM184" s="186" t="s">
        <v>325</v>
      </c>
    </row>
    <row r="185" spans="1:65" s="13" customFormat="1" ht="11.25">
      <c r="B185" s="188"/>
      <c r="C185" s="189"/>
      <c r="D185" s="190" t="s">
        <v>139</v>
      </c>
      <c r="E185" s="191" t="s">
        <v>35</v>
      </c>
      <c r="F185" s="192" t="s">
        <v>212</v>
      </c>
      <c r="G185" s="189"/>
      <c r="H185" s="193">
        <v>5372</v>
      </c>
      <c r="I185" s="194"/>
      <c r="J185" s="189"/>
      <c r="K185" s="189"/>
      <c r="L185" s="195"/>
      <c r="M185" s="196"/>
      <c r="N185" s="197"/>
      <c r="O185" s="197"/>
      <c r="P185" s="197"/>
      <c r="Q185" s="197"/>
      <c r="R185" s="197"/>
      <c r="S185" s="197"/>
      <c r="T185" s="198"/>
      <c r="AT185" s="199" t="s">
        <v>139</v>
      </c>
      <c r="AU185" s="199" t="s">
        <v>84</v>
      </c>
      <c r="AV185" s="13" t="s">
        <v>86</v>
      </c>
      <c r="AW185" s="13" t="s">
        <v>37</v>
      </c>
      <c r="AX185" s="13" t="s">
        <v>84</v>
      </c>
      <c r="AY185" s="199" t="s">
        <v>130</v>
      </c>
    </row>
    <row r="186" spans="1:65" s="2" customFormat="1" ht="62.65" customHeight="1">
      <c r="A186" s="34"/>
      <c r="B186" s="35"/>
      <c r="C186" s="174" t="s">
        <v>326</v>
      </c>
      <c r="D186" s="174" t="s">
        <v>133</v>
      </c>
      <c r="E186" s="175" t="s">
        <v>327</v>
      </c>
      <c r="F186" s="176" t="s">
        <v>328</v>
      </c>
      <c r="G186" s="177" t="s">
        <v>210</v>
      </c>
      <c r="H186" s="178">
        <v>2509.1129999999998</v>
      </c>
      <c r="I186" s="179"/>
      <c r="J186" s="180">
        <f>ROUND(I186*H186,2)</f>
        <v>0</v>
      </c>
      <c r="K186" s="181"/>
      <c r="L186" s="39"/>
      <c r="M186" s="182" t="s">
        <v>35</v>
      </c>
      <c r="N186" s="183" t="s">
        <v>47</v>
      </c>
      <c r="O186" s="64"/>
      <c r="P186" s="184">
        <f>O186*H186</f>
        <v>0</v>
      </c>
      <c r="Q186" s="184">
        <v>0</v>
      </c>
      <c r="R186" s="184">
        <f>Q186*H186</f>
        <v>0</v>
      </c>
      <c r="S186" s="184">
        <v>0</v>
      </c>
      <c r="T186" s="185">
        <f>S186*H186</f>
        <v>0</v>
      </c>
      <c r="U186" s="34"/>
      <c r="V186" s="34"/>
      <c r="W186" s="34"/>
      <c r="X186" s="34"/>
      <c r="Y186" s="34"/>
      <c r="Z186" s="34"/>
      <c r="AA186" s="34"/>
      <c r="AB186" s="34"/>
      <c r="AC186" s="34"/>
      <c r="AD186" s="34"/>
      <c r="AE186" s="34"/>
      <c r="AR186" s="186" t="s">
        <v>291</v>
      </c>
      <c r="AT186" s="186" t="s">
        <v>133</v>
      </c>
      <c r="AU186" s="186" t="s">
        <v>84</v>
      </c>
      <c r="AY186" s="17" t="s">
        <v>130</v>
      </c>
      <c r="BE186" s="187">
        <f>IF(N186="základní",J186,0)</f>
        <v>0</v>
      </c>
      <c r="BF186" s="187">
        <f>IF(N186="snížená",J186,0)</f>
        <v>0</v>
      </c>
      <c r="BG186" s="187">
        <f>IF(N186="zákl. přenesená",J186,0)</f>
        <v>0</v>
      </c>
      <c r="BH186" s="187">
        <f>IF(N186="sníž. přenesená",J186,0)</f>
        <v>0</v>
      </c>
      <c r="BI186" s="187">
        <f>IF(N186="nulová",J186,0)</f>
        <v>0</v>
      </c>
      <c r="BJ186" s="17" t="s">
        <v>84</v>
      </c>
      <c r="BK186" s="187">
        <f>ROUND(I186*H186,2)</f>
        <v>0</v>
      </c>
      <c r="BL186" s="17" t="s">
        <v>291</v>
      </c>
      <c r="BM186" s="186" t="s">
        <v>329</v>
      </c>
    </row>
    <row r="187" spans="1:65" s="13" customFormat="1" ht="11.25">
      <c r="B187" s="188"/>
      <c r="C187" s="189"/>
      <c r="D187" s="190" t="s">
        <v>139</v>
      </c>
      <c r="E187" s="191" t="s">
        <v>35</v>
      </c>
      <c r="F187" s="192" t="s">
        <v>330</v>
      </c>
      <c r="G187" s="189"/>
      <c r="H187" s="193">
        <v>395.12</v>
      </c>
      <c r="I187" s="194"/>
      <c r="J187" s="189"/>
      <c r="K187" s="189"/>
      <c r="L187" s="195"/>
      <c r="M187" s="196"/>
      <c r="N187" s="197"/>
      <c r="O187" s="197"/>
      <c r="P187" s="197"/>
      <c r="Q187" s="197"/>
      <c r="R187" s="197"/>
      <c r="S187" s="197"/>
      <c r="T187" s="198"/>
      <c r="AT187" s="199" t="s">
        <v>139</v>
      </c>
      <c r="AU187" s="199" t="s">
        <v>84</v>
      </c>
      <c r="AV187" s="13" t="s">
        <v>86</v>
      </c>
      <c r="AW187" s="13" t="s">
        <v>37</v>
      </c>
      <c r="AX187" s="13" t="s">
        <v>76</v>
      </c>
      <c r="AY187" s="199" t="s">
        <v>130</v>
      </c>
    </row>
    <row r="188" spans="1:65" s="13" customFormat="1" ht="11.25">
      <c r="B188" s="188"/>
      <c r="C188" s="189"/>
      <c r="D188" s="190" t="s">
        <v>139</v>
      </c>
      <c r="E188" s="191" t="s">
        <v>35</v>
      </c>
      <c r="F188" s="192" t="s">
        <v>331</v>
      </c>
      <c r="G188" s="189"/>
      <c r="H188" s="193">
        <v>2113.9929999999999</v>
      </c>
      <c r="I188" s="194"/>
      <c r="J188" s="189"/>
      <c r="K188" s="189"/>
      <c r="L188" s="195"/>
      <c r="M188" s="196"/>
      <c r="N188" s="197"/>
      <c r="O188" s="197"/>
      <c r="P188" s="197"/>
      <c r="Q188" s="197"/>
      <c r="R188" s="197"/>
      <c r="S188" s="197"/>
      <c r="T188" s="198"/>
      <c r="AT188" s="199" t="s">
        <v>139</v>
      </c>
      <c r="AU188" s="199" t="s">
        <v>84</v>
      </c>
      <c r="AV188" s="13" t="s">
        <v>86</v>
      </c>
      <c r="AW188" s="13" t="s">
        <v>37</v>
      </c>
      <c r="AX188" s="13" t="s">
        <v>76</v>
      </c>
      <c r="AY188" s="199" t="s">
        <v>130</v>
      </c>
    </row>
    <row r="189" spans="1:65" s="14" customFormat="1" ht="11.25">
      <c r="B189" s="200"/>
      <c r="C189" s="201"/>
      <c r="D189" s="190" t="s">
        <v>139</v>
      </c>
      <c r="E189" s="202" t="s">
        <v>35</v>
      </c>
      <c r="F189" s="203" t="s">
        <v>146</v>
      </c>
      <c r="G189" s="201"/>
      <c r="H189" s="204">
        <v>2509.1129999999998</v>
      </c>
      <c r="I189" s="205"/>
      <c r="J189" s="201"/>
      <c r="K189" s="201"/>
      <c r="L189" s="206"/>
      <c r="M189" s="207"/>
      <c r="N189" s="208"/>
      <c r="O189" s="208"/>
      <c r="P189" s="208"/>
      <c r="Q189" s="208"/>
      <c r="R189" s="208"/>
      <c r="S189" s="208"/>
      <c r="T189" s="209"/>
      <c r="AT189" s="210" t="s">
        <v>139</v>
      </c>
      <c r="AU189" s="210" t="s">
        <v>84</v>
      </c>
      <c r="AV189" s="14" t="s">
        <v>137</v>
      </c>
      <c r="AW189" s="14" t="s">
        <v>37</v>
      </c>
      <c r="AX189" s="14" t="s">
        <v>84</v>
      </c>
      <c r="AY189" s="210" t="s">
        <v>130</v>
      </c>
    </row>
    <row r="190" spans="1:65" s="2" customFormat="1" ht="62.65" customHeight="1">
      <c r="A190" s="34"/>
      <c r="B190" s="35"/>
      <c r="C190" s="174" t="s">
        <v>332</v>
      </c>
      <c r="D190" s="174" t="s">
        <v>133</v>
      </c>
      <c r="E190" s="175" t="s">
        <v>333</v>
      </c>
      <c r="F190" s="176" t="s">
        <v>334</v>
      </c>
      <c r="G190" s="177" t="s">
        <v>210</v>
      </c>
      <c r="H190" s="178">
        <v>2637.79</v>
      </c>
      <c r="I190" s="179"/>
      <c r="J190" s="180">
        <f>ROUND(I190*H190,2)</f>
        <v>0</v>
      </c>
      <c r="K190" s="181"/>
      <c r="L190" s="39"/>
      <c r="M190" s="182" t="s">
        <v>35</v>
      </c>
      <c r="N190" s="183" t="s">
        <v>47</v>
      </c>
      <c r="O190" s="64"/>
      <c r="P190" s="184">
        <f>O190*H190</f>
        <v>0</v>
      </c>
      <c r="Q190" s="184">
        <v>0</v>
      </c>
      <c r="R190" s="184">
        <f>Q190*H190</f>
        <v>0</v>
      </c>
      <c r="S190" s="184">
        <v>0</v>
      </c>
      <c r="T190" s="185">
        <f>S190*H190</f>
        <v>0</v>
      </c>
      <c r="U190" s="34"/>
      <c r="V190" s="34"/>
      <c r="W190" s="34"/>
      <c r="X190" s="34"/>
      <c r="Y190" s="34"/>
      <c r="Z190" s="34"/>
      <c r="AA190" s="34"/>
      <c r="AB190" s="34"/>
      <c r="AC190" s="34"/>
      <c r="AD190" s="34"/>
      <c r="AE190" s="34"/>
      <c r="AR190" s="186" t="s">
        <v>291</v>
      </c>
      <c r="AT190" s="186" t="s">
        <v>133</v>
      </c>
      <c r="AU190" s="186" t="s">
        <v>84</v>
      </c>
      <c r="AY190" s="17" t="s">
        <v>130</v>
      </c>
      <c r="BE190" s="187">
        <f>IF(N190="základní",J190,0)</f>
        <v>0</v>
      </c>
      <c r="BF190" s="187">
        <f>IF(N190="snížená",J190,0)</f>
        <v>0</v>
      </c>
      <c r="BG190" s="187">
        <f>IF(N190="zákl. přenesená",J190,0)</f>
        <v>0</v>
      </c>
      <c r="BH190" s="187">
        <f>IF(N190="sníž. přenesená",J190,0)</f>
        <v>0</v>
      </c>
      <c r="BI190" s="187">
        <f>IF(N190="nulová",J190,0)</f>
        <v>0</v>
      </c>
      <c r="BJ190" s="17" t="s">
        <v>84</v>
      </c>
      <c r="BK190" s="187">
        <f>ROUND(I190*H190,2)</f>
        <v>0</v>
      </c>
      <c r="BL190" s="17" t="s">
        <v>291</v>
      </c>
      <c r="BM190" s="186" t="s">
        <v>335</v>
      </c>
    </row>
    <row r="191" spans="1:65" s="13" customFormat="1" ht="11.25">
      <c r="B191" s="188"/>
      <c r="C191" s="189"/>
      <c r="D191" s="190" t="s">
        <v>139</v>
      </c>
      <c r="E191" s="191" t="s">
        <v>35</v>
      </c>
      <c r="F191" s="192" t="s">
        <v>336</v>
      </c>
      <c r="G191" s="189"/>
      <c r="H191" s="193">
        <v>2152.75</v>
      </c>
      <c r="I191" s="194"/>
      <c r="J191" s="189"/>
      <c r="K191" s="189"/>
      <c r="L191" s="195"/>
      <c r="M191" s="196"/>
      <c r="N191" s="197"/>
      <c r="O191" s="197"/>
      <c r="P191" s="197"/>
      <c r="Q191" s="197"/>
      <c r="R191" s="197"/>
      <c r="S191" s="197"/>
      <c r="T191" s="198"/>
      <c r="AT191" s="199" t="s">
        <v>139</v>
      </c>
      <c r="AU191" s="199" t="s">
        <v>84</v>
      </c>
      <c r="AV191" s="13" t="s">
        <v>86</v>
      </c>
      <c r="AW191" s="13" t="s">
        <v>37</v>
      </c>
      <c r="AX191" s="13" t="s">
        <v>76</v>
      </c>
      <c r="AY191" s="199" t="s">
        <v>130</v>
      </c>
    </row>
    <row r="192" spans="1:65" s="13" customFormat="1" ht="11.25">
      <c r="B192" s="188"/>
      <c r="C192" s="189"/>
      <c r="D192" s="190" t="s">
        <v>139</v>
      </c>
      <c r="E192" s="191" t="s">
        <v>35</v>
      </c>
      <c r="F192" s="192" t="s">
        <v>337</v>
      </c>
      <c r="G192" s="189"/>
      <c r="H192" s="193">
        <v>480.24</v>
      </c>
      <c r="I192" s="194"/>
      <c r="J192" s="189"/>
      <c r="K192" s="189"/>
      <c r="L192" s="195"/>
      <c r="M192" s="196"/>
      <c r="N192" s="197"/>
      <c r="O192" s="197"/>
      <c r="P192" s="197"/>
      <c r="Q192" s="197"/>
      <c r="R192" s="197"/>
      <c r="S192" s="197"/>
      <c r="T192" s="198"/>
      <c r="AT192" s="199" t="s">
        <v>139</v>
      </c>
      <c r="AU192" s="199" t="s">
        <v>84</v>
      </c>
      <c r="AV192" s="13" t="s">
        <v>86</v>
      </c>
      <c r="AW192" s="13" t="s">
        <v>37</v>
      </c>
      <c r="AX192" s="13" t="s">
        <v>76</v>
      </c>
      <c r="AY192" s="199" t="s">
        <v>130</v>
      </c>
    </row>
    <row r="193" spans="1:65" s="13" customFormat="1" ht="11.25">
      <c r="B193" s="188"/>
      <c r="C193" s="189"/>
      <c r="D193" s="190" t="s">
        <v>139</v>
      </c>
      <c r="E193" s="191" t="s">
        <v>35</v>
      </c>
      <c r="F193" s="192" t="s">
        <v>338</v>
      </c>
      <c r="G193" s="189"/>
      <c r="H193" s="193">
        <v>4.8</v>
      </c>
      <c r="I193" s="194"/>
      <c r="J193" s="189"/>
      <c r="K193" s="189"/>
      <c r="L193" s="195"/>
      <c r="M193" s="196"/>
      <c r="N193" s="197"/>
      <c r="O193" s="197"/>
      <c r="P193" s="197"/>
      <c r="Q193" s="197"/>
      <c r="R193" s="197"/>
      <c r="S193" s="197"/>
      <c r="T193" s="198"/>
      <c r="AT193" s="199" t="s">
        <v>139</v>
      </c>
      <c r="AU193" s="199" t="s">
        <v>84</v>
      </c>
      <c r="AV193" s="13" t="s">
        <v>86</v>
      </c>
      <c r="AW193" s="13" t="s">
        <v>37</v>
      </c>
      <c r="AX193" s="13" t="s">
        <v>76</v>
      </c>
      <c r="AY193" s="199" t="s">
        <v>130</v>
      </c>
    </row>
    <row r="194" spans="1:65" s="14" customFormat="1" ht="11.25">
      <c r="B194" s="200"/>
      <c r="C194" s="201"/>
      <c r="D194" s="190" t="s">
        <v>139</v>
      </c>
      <c r="E194" s="202" t="s">
        <v>35</v>
      </c>
      <c r="F194" s="203" t="s">
        <v>146</v>
      </c>
      <c r="G194" s="201"/>
      <c r="H194" s="204">
        <v>2637.79</v>
      </c>
      <c r="I194" s="205"/>
      <c r="J194" s="201"/>
      <c r="K194" s="201"/>
      <c r="L194" s="206"/>
      <c r="M194" s="207"/>
      <c r="N194" s="208"/>
      <c r="O194" s="208"/>
      <c r="P194" s="208"/>
      <c r="Q194" s="208"/>
      <c r="R194" s="208"/>
      <c r="S194" s="208"/>
      <c r="T194" s="209"/>
      <c r="AT194" s="210" t="s">
        <v>139</v>
      </c>
      <c r="AU194" s="210" t="s">
        <v>84</v>
      </c>
      <c r="AV194" s="14" t="s">
        <v>137</v>
      </c>
      <c r="AW194" s="14" t="s">
        <v>37</v>
      </c>
      <c r="AX194" s="14" t="s">
        <v>84</v>
      </c>
      <c r="AY194" s="210" t="s">
        <v>130</v>
      </c>
    </row>
    <row r="195" spans="1:65" s="2" customFormat="1" ht="24.2" customHeight="1">
      <c r="A195" s="34"/>
      <c r="B195" s="35"/>
      <c r="C195" s="174" t="s">
        <v>339</v>
      </c>
      <c r="D195" s="174" t="s">
        <v>133</v>
      </c>
      <c r="E195" s="175" t="s">
        <v>340</v>
      </c>
      <c r="F195" s="176" t="s">
        <v>341</v>
      </c>
      <c r="G195" s="177" t="s">
        <v>210</v>
      </c>
      <c r="H195" s="178">
        <v>2152.75</v>
      </c>
      <c r="I195" s="179"/>
      <c r="J195" s="180">
        <f>ROUND(I195*H195,2)</f>
        <v>0</v>
      </c>
      <c r="K195" s="181"/>
      <c r="L195" s="39"/>
      <c r="M195" s="182" t="s">
        <v>35</v>
      </c>
      <c r="N195" s="183" t="s">
        <v>47</v>
      </c>
      <c r="O195" s="64"/>
      <c r="P195" s="184">
        <f>O195*H195</f>
        <v>0</v>
      </c>
      <c r="Q195" s="184">
        <v>0</v>
      </c>
      <c r="R195" s="184">
        <f>Q195*H195</f>
        <v>0</v>
      </c>
      <c r="S195" s="184">
        <v>0</v>
      </c>
      <c r="T195" s="185">
        <f>S195*H195</f>
        <v>0</v>
      </c>
      <c r="U195" s="34"/>
      <c r="V195" s="34"/>
      <c r="W195" s="34"/>
      <c r="X195" s="34"/>
      <c r="Y195" s="34"/>
      <c r="Z195" s="34"/>
      <c r="AA195" s="34"/>
      <c r="AB195" s="34"/>
      <c r="AC195" s="34"/>
      <c r="AD195" s="34"/>
      <c r="AE195" s="34"/>
      <c r="AR195" s="186" t="s">
        <v>137</v>
      </c>
      <c r="AT195" s="186" t="s">
        <v>133</v>
      </c>
      <c r="AU195" s="186" t="s">
        <v>84</v>
      </c>
      <c r="AY195" s="17" t="s">
        <v>130</v>
      </c>
      <c r="BE195" s="187">
        <f>IF(N195="základní",J195,0)</f>
        <v>0</v>
      </c>
      <c r="BF195" s="187">
        <f>IF(N195="snížená",J195,0)</f>
        <v>0</v>
      </c>
      <c r="BG195" s="187">
        <f>IF(N195="zákl. přenesená",J195,0)</f>
        <v>0</v>
      </c>
      <c r="BH195" s="187">
        <f>IF(N195="sníž. přenesená",J195,0)</f>
        <v>0</v>
      </c>
      <c r="BI195" s="187">
        <f>IF(N195="nulová",J195,0)</f>
        <v>0</v>
      </c>
      <c r="BJ195" s="17" t="s">
        <v>84</v>
      </c>
      <c r="BK195" s="187">
        <f>ROUND(I195*H195,2)</f>
        <v>0</v>
      </c>
      <c r="BL195" s="17" t="s">
        <v>137</v>
      </c>
      <c r="BM195" s="186" t="s">
        <v>342</v>
      </c>
    </row>
    <row r="196" spans="1:65" s="13" customFormat="1" ht="11.25">
      <c r="B196" s="188"/>
      <c r="C196" s="189"/>
      <c r="D196" s="190" t="s">
        <v>139</v>
      </c>
      <c r="E196" s="191" t="s">
        <v>35</v>
      </c>
      <c r="F196" s="192" t="s">
        <v>343</v>
      </c>
      <c r="G196" s="189"/>
      <c r="H196" s="193">
        <v>2152.75</v>
      </c>
      <c r="I196" s="194"/>
      <c r="J196" s="189"/>
      <c r="K196" s="189"/>
      <c r="L196" s="195"/>
      <c r="M196" s="196"/>
      <c r="N196" s="197"/>
      <c r="O196" s="197"/>
      <c r="P196" s="197"/>
      <c r="Q196" s="197"/>
      <c r="R196" s="197"/>
      <c r="S196" s="197"/>
      <c r="T196" s="198"/>
      <c r="AT196" s="199" t="s">
        <v>139</v>
      </c>
      <c r="AU196" s="199" t="s">
        <v>84</v>
      </c>
      <c r="AV196" s="13" t="s">
        <v>86</v>
      </c>
      <c r="AW196" s="13" t="s">
        <v>37</v>
      </c>
      <c r="AX196" s="13" t="s">
        <v>84</v>
      </c>
      <c r="AY196" s="199" t="s">
        <v>130</v>
      </c>
    </row>
    <row r="197" spans="1:65" s="2" customFormat="1" ht="24.2" customHeight="1">
      <c r="A197" s="34"/>
      <c r="B197" s="35"/>
      <c r="C197" s="174" t="s">
        <v>344</v>
      </c>
      <c r="D197" s="174" t="s">
        <v>133</v>
      </c>
      <c r="E197" s="175" t="s">
        <v>345</v>
      </c>
      <c r="F197" s="176" t="s">
        <v>346</v>
      </c>
      <c r="G197" s="177" t="s">
        <v>210</v>
      </c>
      <c r="H197" s="178">
        <v>480.24</v>
      </c>
      <c r="I197" s="179"/>
      <c r="J197" s="180">
        <f>ROUND(I197*H197,2)</f>
        <v>0</v>
      </c>
      <c r="K197" s="181"/>
      <c r="L197" s="39"/>
      <c r="M197" s="182" t="s">
        <v>35</v>
      </c>
      <c r="N197" s="183" t="s">
        <v>47</v>
      </c>
      <c r="O197" s="64"/>
      <c r="P197" s="184">
        <f>O197*H197</f>
        <v>0</v>
      </c>
      <c r="Q197" s="184">
        <v>0</v>
      </c>
      <c r="R197" s="184">
        <f>Q197*H197</f>
        <v>0</v>
      </c>
      <c r="S197" s="184">
        <v>0</v>
      </c>
      <c r="T197" s="185">
        <f>S197*H197</f>
        <v>0</v>
      </c>
      <c r="U197" s="34"/>
      <c r="V197" s="34"/>
      <c r="W197" s="34"/>
      <c r="X197" s="34"/>
      <c r="Y197" s="34"/>
      <c r="Z197" s="34"/>
      <c r="AA197" s="34"/>
      <c r="AB197" s="34"/>
      <c r="AC197" s="34"/>
      <c r="AD197" s="34"/>
      <c r="AE197" s="34"/>
      <c r="AR197" s="186" t="s">
        <v>137</v>
      </c>
      <c r="AT197" s="186" t="s">
        <v>133</v>
      </c>
      <c r="AU197" s="186" t="s">
        <v>84</v>
      </c>
      <c r="AY197" s="17" t="s">
        <v>130</v>
      </c>
      <c r="BE197" s="187">
        <f>IF(N197="základní",J197,0)</f>
        <v>0</v>
      </c>
      <c r="BF197" s="187">
        <f>IF(N197="snížená",J197,0)</f>
        <v>0</v>
      </c>
      <c r="BG197" s="187">
        <f>IF(N197="zákl. přenesená",J197,0)</f>
        <v>0</v>
      </c>
      <c r="BH197" s="187">
        <f>IF(N197="sníž. přenesená",J197,0)</f>
        <v>0</v>
      </c>
      <c r="BI197" s="187">
        <f>IF(N197="nulová",J197,0)</f>
        <v>0</v>
      </c>
      <c r="BJ197" s="17" t="s">
        <v>84</v>
      </c>
      <c r="BK197" s="187">
        <f>ROUND(I197*H197,2)</f>
        <v>0</v>
      </c>
      <c r="BL197" s="17" t="s">
        <v>137</v>
      </c>
      <c r="BM197" s="186" t="s">
        <v>347</v>
      </c>
    </row>
    <row r="198" spans="1:65" s="13" customFormat="1" ht="11.25">
      <c r="B198" s="188"/>
      <c r="C198" s="189"/>
      <c r="D198" s="190" t="s">
        <v>139</v>
      </c>
      <c r="E198" s="191" t="s">
        <v>35</v>
      </c>
      <c r="F198" s="192" t="s">
        <v>348</v>
      </c>
      <c r="G198" s="189"/>
      <c r="H198" s="193">
        <v>480.24</v>
      </c>
      <c r="I198" s="194"/>
      <c r="J198" s="189"/>
      <c r="K198" s="189"/>
      <c r="L198" s="195"/>
      <c r="M198" s="196"/>
      <c r="N198" s="197"/>
      <c r="O198" s="197"/>
      <c r="P198" s="197"/>
      <c r="Q198" s="197"/>
      <c r="R198" s="197"/>
      <c r="S198" s="197"/>
      <c r="T198" s="198"/>
      <c r="AT198" s="199" t="s">
        <v>139</v>
      </c>
      <c r="AU198" s="199" t="s">
        <v>84</v>
      </c>
      <c r="AV198" s="13" t="s">
        <v>86</v>
      </c>
      <c r="AW198" s="13" t="s">
        <v>37</v>
      </c>
      <c r="AX198" s="13" t="s">
        <v>84</v>
      </c>
      <c r="AY198" s="199" t="s">
        <v>130</v>
      </c>
    </row>
    <row r="199" spans="1:65" s="2" customFormat="1" ht="44.25" customHeight="1">
      <c r="A199" s="34"/>
      <c r="B199" s="35"/>
      <c r="C199" s="174" t="s">
        <v>349</v>
      </c>
      <c r="D199" s="174" t="s">
        <v>133</v>
      </c>
      <c r="E199" s="175" t="s">
        <v>350</v>
      </c>
      <c r="F199" s="176" t="s">
        <v>351</v>
      </c>
      <c r="G199" s="177" t="s">
        <v>210</v>
      </c>
      <c r="H199" s="178">
        <v>2632.99</v>
      </c>
      <c r="I199" s="179"/>
      <c r="J199" s="180">
        <f>ROUND(I199*H199,2)</f>
        <v>0</v>
      </c>
      <c r="K199" s="181"/>
      <c r="L199" s="39"/>
      <c r="M199" s="182" t="s">
        <v>35</v>
      </c>
      <c r="N199" s="183" t="s">
        <v>47</v>
      </c>
      <c r="O199" s="64"/>
      <c r="P199" s="184">
        <f>O199*H199</f>
        <v>0</v>
      </c>
      <c r="Q199" s="184">
        <v>0</v>
      </c>
      <c r="R199" s="184">
        <f>Q199*H199</f>
        <v>0</v>
      </c>
      <c r="S199" s="184">
        <v>0</v>
      </c>
      <c r="T199" s="185">
        <f>S199*H199</f>
        <v>0</v>
      </c>
      <c r="U199" s="34"/>
      <c r="V199" s="34"/>
      <c r="W199" s="34"/>
      <c r="X199" s="34"/>
      <c r="Y199" s="34"/>
      <c r="Z199" s="34"/>
      <c r="AA199" s="34"/>
      <c r="AB199" s="34"/>
      <c r="AC199" s="34"/>
      <c r="AD199" s="34"/>
      <c r="AE199" s="34"/>
      <c r="AR199" s="186" t="s">
        <v>291</v>
      </c>
      <c r="AT199" s="186" t="s">
        <v>133</v>
      </c>
      <c r="AU199" s="186" t="s">
        <v>84</v>
      </c>
      <c r="AY199" s="17" t="s">
        <v>130</v>
      </c>
      <c r="BE199" s="187">
        <f>IF(N199="základní",J199,0)</f>
        <v>0</v>
      </c>
      <c r="BF199" s="187">
        <f>IF(N199="snížená",J199,0)</f>
        <v>0</v>
      </c>
      <c r="BG199" s="187">
        <f>IF(N199="zákl. přenesená",J199,0)</f>
        <v>0</v>
      </c>
      <c r="BH199" s="187">
        <f>IF(N199="sníž. přenesená",J199,0)</f>
        <v>0</v>
      </c>
      <c r="BI199" s="187">
        <f>IF(N199="nulová",J199,0)</f>
        <v>0</v>
      </c>
      <c r="BJ199" s="17" t="s">
        <v>84</v>
      </c>
      <c r="BK199" s="187">
        <f>ROUND(I199*H199,2)</f>
        <v>0</v>
      </c>
      <c r="BL199" s="17" t="s">
        <v>291</v>
      </c>
      <c r="BM199" s="186" t="s">
        <v>352</v>
      </c>
    </row>
    <row r="200" spans="1:65" s="13" customFormat="1" ht="11.25">
      <c r="B200" s="188"/>
      <c r="C200" s="189"/>
      <c r="D200" s="190" t="s">
        <v>139</v>
      </c>
      <c r="E200" s="191" t="s">
        <v>35</v>
      </c>
      <c r="F200" s="192" t="s">
        <v>353</v>
      </c>
      <c r="G200" s="189"/>
      <c r="H200" s="193">
        <v>2152.75</v>
      </c>
      <c r="I200" s="194"/>
      <c r="J200" s="189"/>
      <c r="K200" s="189"/>
      <c r="L200" s="195"/>
      <c r="M200" s="196"/>
      <c r="N200" s="197"/>
      <c r="O200" s="197"/>
      <c r="P200" s="197"/>
      <c r="Q200" s="197"/>
      <c r="R200" s="197"/>
      <c r="S200" s="197"/>
      <c r="T200" s="198"/>
      <c r="AT200" s="199" t="s">
        <v>139</v>
      </c>
      <c r="AU200" s="199" t="s">
        <v>84</v>
      </c>
      <c r="AV200" s="13" t="s">
        <v>86</v>
      </c>
      <c r="AW200" s="13" t="s">
        <v>37</v>
      </c>
      <c r="AX200" s="13" t="s">
        <v>76</v>
      </c>
      <c r="AY200" s="199" t="s">
        <v>130</v>
      </c>
    </row>
    <row r="201" spans="1:65" s="13" customFormat="1" ht="11.25">
      <c r="B201" s="188"/>
      <c r="C201" s="189"/>
      <c r="D201" s="190" t="s">
        <v>139</v>
      </c>
      <c r="E201" s="191" t="s">
        <v>35</v>
      </c>
      <c r="F201" s="192" t="s">
        <v>354</v>
      </c>
      <c r="G201" s="189"/>
      <c r="H201" s="193">
        <v>480.24</v>
      </c>
      <c r="I201" s="194"/>
      <c r="J201" s="189"/>
      <c r="K201" s="189"/>
      <c r="L201" s="195"/>
      <c r="M201" s="196"/>
      <c r="N201" s="197"/>
      <c r="O201" s="197"/>
      <c r="P201" s="197"/>
      <c r="Q201" s="197"/>
      <c r="R201" s="197"/>
      <c r="S201" s="197"/>
      <c r="T201" s="198"/>
      <c r="AT201" s="199" t="s">
        <v>139</v>
      </c>
      <c r="AU201" s="199" t="s">
        <v>84</v>
      </c>
      <c r="AV201" s="13" t="s">
        <v>86</v>
      </c>
      <c r="AW201" s="13" t="s">
        <v>37</v>
      </c>
      <c r="AX201" s="13" t="s">
        <v>76</v>
      </c>
      <c r="AY201" s="199" t="s">
        <v>130</v>
      </c>
    </row>
    <row r="202" spans="1:65" s="14" customFormat="1" ht="11.25">
      <c r="B202" s="200"/>
      <c r="C202" s="201"/>
      <c r="D202" s="190" t="s">
        <v>139</v>
      </c>
      <c r="E202" s="202" t="s">
        <v>35</v>
      </c>
      <c r="F202" s="203" t="s">
        <v>146</v>
      </c>
      <c r="G202" s="201"/>
      <c r="H202" s="204">
        <v>2632.99</v>
      </c>
      <c r="I202" s="205"/>
      <c r="J202" s="201"/>
      <c r="K202" s="201"/>
      <c r="L202" s="206"/>
      <c r="M202" s="207"/>
      <c r="N202" s="208"/>
      <c r="O202" s="208"/>
      <c r="P202" s="208"/>
      <c r="Q202" s="208"/>
      <c r="R202" s="208"/>
      <c r="S202" s="208"/>
      <c r="T202" s="209"/>
      <c r="AT202" s="210" t="s">
        <v>139</v>
      </c>
      <c r="AU202" s="210" t="s">
        <v>84</v>
      </c>
      <c r="AV202" s="14" t="s">
        <v>137</v>
      </c>
      <c r="AW202" s="14" t="s">
        <v>37</v>
      </c>
      <c r="AX202" s="14" t="s">
        <v>84</v>
      </c>
      <c r="AY202" s="210" t="s">
        <v>130</v>
      </c>
    </row>
    <row r="203" spans="1:65" s="2" customFormat="1" ht="49.15" customHeight="1">
      <c r="A203" s="34"/>
      <c r="B203" s="35"/>
      <c r="C203" s="174" t="s">
        <v>355</v>
      </c>
      <c r="D203" s="174" t="s">
        <v>133</v>
      </c>
      <c r="E203" s="175" t="s">
        <v>356</v>
      </c>
      <c r="F203" s="176" t="s">
        <v>357</v>
      </c>
      <c r="G203" s="177" t="s">
        <v>210</v>
      </c>
      <c r="H203" s="178">
        <v>4.8</v>
      </c>
      <c r="I203" s="179"/>
      <c r="J203" s="180">
        <f>ROUND(I203*H203,2)</f>
        <v>0</v>
      </c>
      <c r="K203" s="181"/>
      <c r="L203" s="39"/>
      <c r="M203" s="182" t="s">
        <v>35</v>
      </c>
      <c r="N203" s="183" t="s">
        <v>47</v>
      </c>
      <c r="O203" s="64"/>
      <c r="P203" s="184">
        <f>O203*H203</f>
        <v>0</v>
      </c>
      <c r="Q203" s="184">
        <v>0</v>
      </c>
      <c r="R203" s="184">
        <f>Q203*H203</f>
        <v>0</v>
      </c>
      <c r="S203" s="184">
        <v>0</v>
      </c>
      <c r="T203" s="185">
        <f>S203*H203</f>
        <v>0</v>
      </c>
      <c r="U203" s="34"/>
      <c r="V203" s="34"/>
      <c r="W203" s="34"/>
      <c r="X203" s="34"/>
      <c r="Y203" s="34"/>
      <c r="Z203" s="34"/>
      <c r="AA203" s="34"/>
      <c r="AB203" s="34"/>
      <c r="AC203" s="34"/>
      <c r="AD203" s="34"/>
      <c r="AE203" s="34"/>
      <c r="AR203" s="186" t="s">
        <v>291</v>
      </c>
      <c r="AT203" s="186" t="s">
        <v>133</v>
      </c>
      <c r="AU203" s="186" t="s">
        <v>84</v>
      </c>
      <c r="AY203" s="17" t="s">
        <v>130</v>
      </c>
      <c r="BE203" s="187">
        <f>IF(N203="základní",J203,0)</f>
        <v>0</v>
      </c>
      <c r="BF203" s="187">
        <f>IF(N203="snížená",J203,0)</f>
        <v>0</v>
      </c>
      <c r="BG203" s="187">
        <f>IF(N203="zákl. přenesená",J203,0)</f>
        <v>0</v>
      </c>
      <c r="BH203" s="187">
        <f>IF(N203="sníž. přenesená",J203,0)</f>
        <v>0</v>
      </c>
      <c r="BI203" s="187">
        <f>IF(N203="nulová",J203,0)</f>
        <v>0</v>
      </c>
      <c r="BJ203" s="17" t="s">
        <v>84</v>
      </c>
      <c r="BK203" s="187">
        <f>ROUND(I203*H203,2)</f>
        <v>0</v>
      </c>
      <c r="BL203" s="17" t="s">
        <v>291</v>
      </c>
      <c r="BM203" s="186" t="s">
        <v>358</v>
      </c>
    </row>
    <row r="204" spans="1:65" s="13" customFormat="1" ht="11.25">
      <c r="B204" s="188"/>
      <c r="C204" s="189"/>
      <c r="D204" s="190" t="s">
        <v>139</v>
      </c>
      <c r="E204" s="191" t="s">
        <v>35</v>
      </c>
      <c r="F204" s="192" t="s">
        <v>359</v>
      </c>
      <c r="G204" s="189"/>
      <c r="H204" s="193">
        <v>4.8</v>
      </c>
      <c r="I204" s="194"/>
      <c r="J204" s="189"/>
      <c r="K204" s="189"/>
      <c r="L204" s="195"/>
      <c r="M204" s="226"/>
      <c r="N204" s="227"/>
      <c r="O204" s="227"/>
      <c r="P204" s="227"/>
      <c r="Q204" s="227"/>
      <c r="R204" s="227"/>
      <c r="S204" s="227"/>
      <c r="T204" s="228"/>
      <c r="AT204" s="199" t="s">
        <v>139</v>
      </c>
      <c r="AU204" s="199" t="s">
        <v>84</v>
      </c>
      <c r="AV204" s="13" t="s">
        <v>86</v>
      </c>
      <c r="AW204" s="13" t="s">
        <v>37</v>
      </c>
      <c r="AX204" s="13" t="s">
        <v>84</v>
      </c>
      <c r="AY204" s="199" t="s">
        <v>130</v>
      </c>
    </row>
    <row r="205" spans="1:65" s="2" customFormat="1" ht="6.95" customHeight="1">
      <c r="A205" s="34"/>
      <c r="B205" s="47"/>
      <c r="C205" s="48"/>
      <c r="D205" s="48"/>
      <c r="E205" s="48"/>
      <c r="F205" s="48"/>
      <c r="G205" s="48"/>
      <c r="H205" s="48"/>
      <c r="I205" s="48"/>
      <c r="J205" s="48"/>
      <c r="K205" s="48"/>
      <c r="L205" s="39"/>
      <c r="M205" s="34"/>
      <c r="O205" s="34"/>
      <c r="P205" s="34"/>
      <c r="Q205" s="34"/>
      <c r="R205" s="34"/>
      <c r="S205" s="34"/>
      <c r="T205" s="34"/>
      <c r="U205" s="34"/>
      <c r="V205" s="34"/>
      <c r="W205" s="34"/>
      <c r="X205" s="34"/>
      <c r="Y205" s="34"/>
      <c r="Z205" s="34"/>
      <c r="AA205" s="34"/>
      <c r="AB205" s="34"/>
      <c r="AC205" s="34"/>
      <c r="AD205" s="34"/>
      <c r="AE205" s="34"/>
    </row>
  </sheetData>
  <sheetProtection algorithmName="SHA-512" hashValue="+mIV0hfmYGej8Jfk2YvAIerrjCoFCpIVcQh0Fcb45N2J9H7UBv7clu7YtrePPWcDI9Lr729JTUaVLa/lJHSbYg==" saltValue="EtYoFEHPIiyyIUoPmllKE3UFCBLVk5yMruMR2Wn3bIXODLDguMW1JRCHWUq9AzeO8D8knMJE8PfVUY5bZpZOHg==" spinCount="100000" sheet="1" objects="1" scenarios="1" formatColumns="0" formatRows="0" autoFilter="0"/>
  <autoFilter ref="C81:K204"/>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5"/>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7"/>
      <c r="M2" s="357"/>
      <c r="N2" s="357"/>
      <c r="O2" s="357"/>
      <c r="P2" s="357"/>
      <c r="Q2" s="357"/>
      <c r="R2" s="357"/>
      <c r="S2" s="357"/>
      <c r="T2" s="357"/>
      <c r="U2" s="357"/>
      <c r="V2" s="357"/>
      <c r="AT2" s="17" t="s">
        <v>89</v>
      </c>
    </row>
    <row r="3" spans="1:46" s="1" customFormat="1" ht="6.95" customHeight="1">
      <c r="B3" s="101"/>
      <c r="C3" s="102"/>
      <c r="D3" s="102"/>
      <c r="E3" s="102"/>
      <c r="F3" s="102"/>
      <c r="G3" s="102"/>
      <c r="H3" s="102"/>
      <c r="I3" s="102"/>
      <c r="J3" s="102"/>
      <c r="K3" s="102"/>
      <c r="L3" s="20"/>
      <c r="AT3" s="17" t="s">
        <v>86</v>
      </c>
    </row>
    <row r="4" spans="1:46" s="1" customFormat="1" ht="24.95" customHeight="1">
      <c r="B4" s="20"/>
      <c r="D4" s="103" t="s">
        <v>105</v>
      </c>
      <c r="L4" s="20"/>
      <c r="M4" s="104" t="s">
        <v>10</v>
      </c>
      <c r="AT4" s="17" t="s">
        <v>4</v>
      </c>
    </row>
    <row r="5" spans="1:46" s="1" customFormat="1" ht="6.95" customHeight="1">
      <c r="B5" s="20"/>
      <c r="L5" s="20"/>
    </row>
    <row r="6" spans="1:46" s="1" customFormat="1" ht="12" customHeight="1">
      <c r="B6" s="20"/>
      <c r="D6" s="105" t="s">
        <v>16</v>
      </c>
      <c r="L6" s="20"/>
    </row>
    <row r="7" spans="1:46" s="1" customFormat="1" ht="16.5" customHeight="1">
      <c r="B7" s="20"/>
      <c r="E7" s="358" t="str">
        <f>'Rekapitulace stavby'!K6</f>
        <v>Výměna pražců a kolejnic v úseku Veselí nad Lužnicí – Počátky-Žirovnice I. etapa</v>
      </c>
      <c r="F7" s="359"/>
      <c r="G7" s="359"/>
      <c r="H7" s="359"/>
      <c r="L7" s="20"/>
    </row>
    <row r="8" spans="1:46" s="2" customFormat="1" ht="12" customHeight="1">
      <c r="A8" s="34"/>
      <c r="B8" s="39"/>
      <c r="C8" s="34"/>
      <c r="D8" s="105" t="s">
        <v>106</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360" t="s">
        <v>360</v>
      </c>
      <c r="F9" s="361"/>
      <c r="G9" s="361"/>
      <c r="H9" s="361"/>
      <c r="I9" s="34"/>
      <c r="J9" s="34"/>
      <c r="K9" s="34"/>
      <c r="L9" s="106"/>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18</v>
      </c>
      <c r="E11" s="34"/>
      <c r="F11" s="107" t="s">
        <v>19</v>
      </c>
      <c r="G11" s="34"/>
      <c r="H11" s="34"/>
      <c r="I11" s="105" t="s">
        <v>20</v>
      </c>
      <c r="J11" s="107" t="s">
        <v>21</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22</v>
      </c>
      <c r="E12" s="34"/>
      <c r="F12" s="107" t="s">
        <v>23</v>
      </c>
      <c r="G12" s="34"/>
      <c r="H12" s="34"/>
      <c r="I12" s="105" t="s">
        <v>24</v>
      </c>
      <c r="J12" s="108" t="str">
        <f>'Rekapitulace stavby'!AN8</f>
        <v>24. 5. 2023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26</v>
      </c>
      <c r="E14" s="34"/>
      <c r="F14" s="34"/>
      <c r="G14" s="34"/>
      <c r="H14" s="34"/>
      <c r="I14" s="105" t="s">
        <v>27</v>
      </c>
      <c r="J14" s="107" t="s">
        <v>28</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29</v>
      </c>
      <c r="F15" s="34"/>
      <c r="G15" s="34"/>
      <c r="H15" s="34"/>
      <c r="I15" s="105" t="s">
        <v>30</v>
      </c>
      <c r="J15" s="107" t="s">
        <v>31</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32</v>
      </c>
      <c r="E17" s="34"/>
      <c r="F17" s="34"/>
      <c r="G17" s="34"/>
      <c r="H17" s="34"/>
      <c r="I17" s="105" t="s">
        <v>27</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362" t="str">
        <f>'Rekapitulace stavby'!E14</f>
        <v>Vyplň údaj</v>
      </c>
      <c r="F18" s="363"/>
      <c r="G18" s="363"/>
      <c r="H18" s="363"/>
      <c r="I18" s="105" t="s">
        <v>30</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34</v>
      </c>
      <c r="E20" s="34"/>
      <c r="F20" s="34"/>
      <c r="G20" s="34"/>
      <c r="H20" s="34"/>
      <c r="I20" s="105" t="s">
        <v>27</v>
      </c>
      <c r="J20" s="107" t="str">
        <f>IF('Rekapitulace stavby'!AN16="","",'Rekapitulace stavby'!AN16)</f>
        <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tr">
        <f>IF('Rekapitulace stavby'!E17="","",'Rekapitulace stavby'!E17)</f>
        <v xml:space="preserve"> </v>
      </c>
      <c r="F21" s="34"/>
      <c r="G21" s="34"/>
      <c r="H21" s="34"/>
      <c r="I21" s="105" t="s">
        <v>30</v>
      </c>
      <c r="J21" s="107" t="str">
        <f>IF('Rekapitulace stavby'!AN17="","",'Rekapitulace stavby'!AN17)</f>
        <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27</v>
      </c>
      <c r="J23" s="107" t="s">
        <v>35</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39</v>
      </c>
      <c r="F24" s="34"/>
      <c r="G24" s="34"/>
      <c r="H24" s="34"/>
      <c r="I24" s="105" t="s">
        <v>30</v>
      </c>
      <c r="J24" s="107" t="s">
        <v>35</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40</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364" t="s">
        <v>35</v>
      </c>
      <c r="F27" s="364"/>
      <c r="G27" s="364"/>
      <c r="H27" s="364"/>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42</v>
      </c>
      <c r="E30" s="34"/>
      <c r="F30" s="34"/>
      <c r="G30" s="34"/>
      <c r="H30" s="34"/>
      <c r="I30" s="34"/>
      <c r="J30" s="114">
        <f>ROUND(J82,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44</v>
      </c>
      <c r="G32" s="34"/>
      <c r="H32" s="34"/>
      <c r="I32" s="115" t="s">
        <v>43</v>
      </c>
      <c r="J32" s="115" t="s">
        <v>45</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46</v>
      </c>
      <c r="E33" s="105" t="s">
        <v>47</v>
      </c>
      <c r="F33" s="117">
        <f>ROUND((SUM(BE82:BE114)),  2)</f>
        <v>0</v>
      </c>
      <c r="G33" s="34"/>
      <c r="H33" s="34"/>
      <c r="I33" s="118">
        <v>0.21</v>
      </c>
      <c r="J33" s="117">
        <f>ROUND(((SUM(BE82:BE114))*I33),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48</v>
      </c>
      <c r="F34" s="117">
        <f>ROUND((SUM(BF82:BF114)),  2)</f>
        <v>0</v>
      </c>
      <c r="G34" s="34"/>
      <c r="H34" s="34"/>
      <c r="I34" s="118">
        <v>0.15</v>
      </c>
      <c r="J34" s="117">
        <f>ROUND(((SUM(BF82:BF114))*I34),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49</v>
      </c>
      <c r="F35" s="117">
        <f>ROUND((SUM(BG82:BG114)),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50</v>
      </c>
      <c r="F36" s="117">
        <f>ROUND((SUM(BH82:BH114)),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51</v>
      </c>
      <c r="F37" s="117">
        <f>ROUND((SUM(BI82:BI114)),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52</v>
      </c>
      <c r="E39" s="121"/>
      <c r="F39" s="121"/>
      <c r="G39" s="122" t="s">
        <v>53</v>
      </c>
      <c r="H39" s="123" t="s">
        <v>54</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365" t="str">
        <f>E7</f>
        <v>Výměna pražců a kolejnic v úseku Veselí nad Lužnicí – Počátky-Žirovnice I. etapa</v>
      </c>
      <c r="F48" s="366"/>
      <c r="G48" s="366"/>
      <c r="H48" s="366"/>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318" t="str">
        <f>E9</f>
        <v>SO 02 - Oprava přejezdu P6138 v km 5,389</v>
      </c>
      <c r="F50" s="367"/>
      <c r="G50" s="367"/>
      <c r="H50" s="367"/>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22</v>
      </c>
      <c r="D52" s="36"/>
      <c r="E52" s="36"/>
      <c r="F52" s="27" t="str">
        <f>F12</f>
        <v>trať 225 dle JŘ, TÚ Veselí n/L. - Doňov</v>
      </c>
      <c r="G52" s="36"/>
      <c r="H52" s="36"/>
      <c r="I52" s="29" t="s">
        <v>24</v>
      </c>
      <c r="J52" s="59" t="str">
        <f>IF(J12="","",J12)</f>
        <v>24. 5. 2023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26</v>
      </c>
      <c r="D54" s="36"/>
      <c r="E54" s="36"/>
      <c r="F54" s="27" t="str">
        <f>E15</f>
        <v>Správa železnic, státní organizace, OŘ Plzeň</v>
      </c>
      <c r="G54" s="36"/>
      <c r="H54" s="36"/>
      <c r="I54" s="29" t="s">
        <v>34</v>
      </c>
      <c r="J54" s="32" t="str">
        <f>E21</f>
        <v xml:space="preserve"> </v>
      </c>
      <c r="K54" s="36"/>
      <c r="L54" s="106"/>
      <c r="S54" s="34"/>
      <c r="T54" s="34"/>
      <c r="U54" s="34"/>
      <c r="V54" s="34"/>
      <c r="W54" s="34"/>
      <c r="X54" s="34"/>
      <c r="Y54" s="34"/>
      <c r="Z54" s="34"/>
      <c r="AA54" s="34"/>
      <c r="AB54" s="34"/>
      <c r="AC54" s="34"/>
      <c r="AD54" s="34"/>
      <c r="AE54" s="34"/>
    </row>
    <row r="55" spans="1:47" s="2" customFormat="1" ht="15.2" customHeight="1">
      <c r="A55" s="34"/>
      <c r="B55" s="35"/>
      <c r="C55" s="29" t="s">
        <v>32</v>
      </c>
      <c r="D55" s="36"/>
      <c r="E55" s="36"/>
      <c r="F55" s="27" t="str">
        <f>IF(E18="","",E18)</f>
        <v>Vyplň údaj</v>
      </c>
      <c r="G55" s="36"/>
      <c r="H55" s="36"/>
      <c r="I55" s="29" t="s">
        <v>38</v>
      </c>
      <c r="J55" s="32" t="str">
        <f>E24</f>
        <v>Libor Brabenec</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109</v>
      </c>
      <c r="D57" s="131"/>
      <c r="E57" s="131"/>
      <c r="F57" s="131"/>
      <c r="G57" s="131"/>
      <c r="H57" s="131"/>
      <c r="I57" s="131"/>
      <c r="J57" s="132" t="s">
        <v>110</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74</v>
      </c>
      <c r="D59" s="36"/>
      <c r="E59" s="36"/>
      <c r="F59" s="36"/>
      <c r="G59" s="36"/>
      <c r="H59" s="36"/>
      <c r="I59" s="36"/>
      <c r="J59" s="77">
        <f>J82</f>
        <v>0</v>
      </c>
      <c r="K59" s="36"/>
      <c r="L59" s="106"/>
      <c r="S59" s="34"/>
      <c r="T59" s="34"/>
      <c r="U59" s="34"/>
      <c r="V59" s="34"/>
      <c r="W59" s="34"/>
      <c r="X59" s="34"/>
      <c r="Y59" s="34"/>
      <c r="Z59" s="34"/>
      <c r="AA59" s="34"/>
      <c r="AB59" s="34"/>
      <c r="AC59" s="34"/>
      <c r="AD59" s="34"/>
      <c r="AE59" s="34"/>
      <c r="AU59" s="17" t="s">
        <v>111</v>
      </c>
    </row>
    <row r="60" spans="1:47" s="9" customFormat="1" ht="24.95" customHeight="1">
      <c r="B60" s="134"/>
      <c r="C60" s="135"/>
      <c r="D60" s="136" t="s">
        <v>112</v>
      </c>
      <c r="E60" s="137"/>
      <c r="F60" s="137"/>
      <c r="G60" s="137"/>
      <c r="H60" s="137"/>
      <c r="I60" s="137"/>
      <c r="J60" s="138">
        <f>J83</f>
        <v>0</v>
      </c>
      <c r="K60" s="135"/>
      <c r="L60" s="139"/>
    </row>
    <row r="61" spans="1:47" s="10" customFormat="1" ht="19.899999999999999" customHeight="1">
      <c r="B61" s="140"/>
      <c r="C61" s="141"/>
      <c r="D61" s="142" t="s">
        <v>113</v>
      </c>
      <c r="E61" s="143"/>
      <c r="F61" s="143"/>
      <c r="G61" s="143"/>
      <c r="H61" s="143"/>
      <c r="I61" s="143"/>
      <c r="J61" s="144">
        <f>J84</f>
        <v>0</v>
      </c>
      <c r="K61" s="141"/>
      <c r="L61" s="145"/>
    </row>
    <row r="62" spans="1:47" s="9" customFormat="1" ht="24.95" customHeight="1">
      <c r="B62" s="134"/>
      <c r="C62" s="135"/>
      <c r="D62" s="136" t="s">
        <v>114</v>
      </c>
      <c r="E62" s="137"/>
      <c r="F62" s="137"/>
      <c r="G62" s="137"/>
      <c r="H62" s="137"/>
      <c r="I62" s="137"/>
      <c r="J62" s="138">
        <f>J108</f>
        <v>0</v>
      </c>
      <c r="K62" s="135"/>
      <c r="L62" s="139"/>
    </row>
    <row r="63" spans="1:47" s="2" customFormat="1" ht="21.75" customHeight="1">
      <c r="A63" s="34"/>
      <c r="B63" s="35"/>
      <c r="C63" s="36"/>
      <c r="D63" s="36"/>
      <c r="E63" s="36"/>
      <c r="F63" s="36"/>
      <c r="G63" s="36"/>
      <c r="H63" s="36"/>
      <c r="I63" s="36"/>
      <c r="J63" s="36"/>
      <c r="K63" s="36"/>
      <c r="L63" s="106"/>
      <c r="S63" s="34"/>
      <c r="T63" s="34"/>
      <c r="U63" s="34"/>
      <c r="V63" s="34"/>
      <c r="W63" s="34"/>
      <c r="X63" s="34"/>
      <c r="Y63" s="34"/>
      <c r="Z63" s="34"/>
      <c r="AA63" s="34"/>
      <c r="AB63" s="34"/>
      <c r="AC63" s="34"/>
      <c r="AD63" s="34"/>
      <c r="AE63" s="34"/>
    </row>
    <row r="64" spans="1:47" s="2" customFormat="1" ht="6.95" customHeight="1">
      <c r="A64" s="34"/>
      <c r="B64" s="47"/>
      <c r="C64" s="48"/>
      <c r="D64" s="48"/>
      <c r="E64" s="48"/>
      <c r="F64" s="48"/>
      <c r="G64" s="48"/>
      <c r="H64" s="48"/>
      <c r="I64" s="48"/>
      <c r="J64" s="48"/>
      <c r="K64" s="48"/>
      <c r="L64" s="106"/>
      <c r="S64" s="34"/>
      <c r="T64" s="34"/>
      <c r="U64" s="34"/>
      <c r="V64" s="34"/>
      <c r="W64" s="34"/>
      <c r="X64" s="34"/>
      <c r="Y64" s="34"/>
      <c r="Z64" s="34"/>
      <c r="AA64" s="34"/>
      <c r="AB64" s="34"/>
      <c r="AC64" s="34"/>
      <c r="AD64" s="34"/>
      <c r="AE64" s="34"/>
    </row>
    <row r="68" spans="1:31" s="2" customFormat="1" ht="6.95" customHeight="1">
      <c r="A68" s="34"/>
      <c r="B68" s="49"/>
      <c r="C68" s="50"/>
      <c r="D68" s="50"/>
      <c r="E68" s="50"/>
      <c r="F68" s="50"/>
      <c r="G68" s="50"/>
      <c r="H68" s="50"/>
      <c r="I68" s="50"/>
      <c r="J68" s="50"/>
      <c r="K68" s="50"/>
      <c r="L68" s="106"/>
      <c r="S68" s="34"/>
      <c r="T68" s="34"/>
      <c r="U68" s="34"/>
      <c r="V68" s="34"/>
      <c r="W68" s="34"/>
      <c r="X68" s="34"/>
      <c r="Y68" s="34"/>
      <c r="Z68" s="34"/>
      <c r="AA68" s="34"/>
      <c r="AB68" s="34"/>
      <c r="AC68" s="34"/>
      <c r="AD68" s="34"/>
      <c r="AE68" s="34"/>
    </row>
    <row r="69" spans="1:31" s="2" customFormat="1" ht="24.95" customHeight="1">
      <c r="A69" s="34"/>
      <c r="B69" s="35"/>
      <c r="C69" s="23" t="s">
        <v>115</v>
      </c>
      <c r="D69" s="36"/>
      <c r="E69" s="36"/>
      <c r="F69" s="36"/>
      <c r="G69" s="36"/>
      <c r="H69" s="36"/>
      <c r="I69" s="36"/>
      <c r="J69" s="36"/>
      <c r="K69" s="36"/>
      <c r="L69" s="106"/>
      <c r="S69" s="34"/>
      <c r="T69" s="34"/>
      <c r="U69" s="34"/>
      <c r="V69" s="34"/>
      <c r="W69" s="34"/>
      <c r="X69" s="34"/>
      <c r="Y69" s="34"/>
      <c r="Z69" s="34"/>
      <c r="AA69" s="34"/>
      <c r="AB69" s="34"/>
      <c r="AC69" s="34"/>
      <c r="AD69" s="34"/>
      <c r="AE69" s="34"/>
    </row>
    <row r="70" spans="1:31" s="2" customFormat="1" ht="6.95" customHeight="1">
      <c r="A70" s="34"/>
      <c r="B70" s="35"/>
      <c r="C70" s="36"/>
      <c r="D70" s="36"/>
      <c r="E70" s="36"/>
      <c r="F70" s="36"/>
      <c r="G70" s="36"/>
      <c r="H70" s="36"/>
      <c r="I70" s="36"/>
      <c r="J70" s="36"/>
      <c r="K70" s="36"/>
      <c r="L70" s="106"/>
      <c r="S70" s="34"/>
      <c r="T70" s="34"/>
      <c r="U70" s="34"/>
      <c r="V70" s="34"/>
      <c r="W70" s="34"/>
      <c r="X70" s="34"/>
      <c r="Y70" s="34"/>
      <c r="Z70" s="34"/>
      <c r="AA70" s="34"/>
      <c r="AB70" s="34"/>
      <c r="AC70" s="34"/>
      <c r="AD70" s="34"/>
      <c r="AE70" s="34"/>
    </row>
    <row r="71" spans="1:31" s="2" customFormat="1" ht="12" customHeight="1">
      <c r="A71" s="34"/>
      <c r="B71" s="35"/>
      <c r="C71" s="29" t="s">
        <v>16</v>
      </c>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16.5" customHeight="1">
      <c r="A72" s="34"/>
      <c r="B72" s="35"/>
      <c r="C72" s="36"/>
      <c r="D72" s="36"/>
      <c r="E72" s="365" t="str">
        <f>E7</f>
        <v>Výměna pražců a kolejnic v úseku Veselí nad Lužnicí – Počátky-Žirovnice I. etapa</v>
      </c>
      <c r="F72" s="366"/>
      <c r="G72" s="366"/>
      <c r="H72" s="366"/>
      <c r="I72" s="36"/>
      <c r="J72" s="36"/>
      <c r="K72" s="36"/>
      <c r="L72" s="106"/>
      <c r="S72" s="34"/>
      <c r="T72" s="34"/>
      <c r="U72" s="34"/>
      <c r="V72" s="34"/>
      <c r="W72" s="34"/>
      <c r="X72" s="34"/>
      <c r="Y72" s="34"/>
      <c r="Z72" s="34"/>
      <c r="AA72" s="34"/>
      <c r="AB72" s="34"/>
      <c r="AC72" s="34"/>
      <c r="AD72" s="34"/>
      <c r="AE72" s="34"/>
    </row>
    <row r="73" spans="1:31" s="2" customFormat="1" ht="12" customHeight="1">
      <c r="A73" s="34"/>
      <c r="B73" s="35"/>
      <c r="C73" s="29" t="s">
        <v>106</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6.5" customHeight="1">
      <c r="A74" s="34"/>
      <c r="B74" s="35"/>
      <c r="C74" s="36"/>
      <c r="D74" s="36"/>
      <c r="E74" s="318" t="str">
        <f>E9</f>
        <v>SO 02 - Oprava přejezdu P6138 v km 5,389</v>
      </c>
      <c r="F74" s="367"/>
      <c r="G74" s="367"/>
      <c r="H74" s="367"/>
      <c r="I74" s="36"/>
      <c r="J74" s="36"/>
      <c r="K74" s="36"/>
      <c r="L74" s="106"/>
      <c r="S74" s="34"/>
      <c r="T74" s="34"/>
      <c r="U74" s="34"/>
      <c r="V74" s="34"/>
      <c r="W74" s="34"/>
      <c r="X74" s="34"/>
      <c r="Y74" s="34"/>
      <c r="Z74" s="34"/>
      <c r="AA74" s="34"/>
      <c r="AB74" s="34"/>
      <c r="AC74" s="34"/>
      <c r="AD74" s="34"/>
      <c r="AE74" s="34"/>
    </row>
    <row r="75" spans="1:31" s="2" customFormat="1" ht="6.95" customHeight="1">
      <c r="A75" s="34"/>
      <c r="B75" s="35"/>
      <c r="C75" s="36"/>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22</v>
      </c>
      <c r="D76" s="36"/>
      <c r="E76" s="36"/>
      <c r="F76" s="27" t="str">
        <f>F12</f>
        <v>trať 225 dle JŘ, TÚ Veselí n/L. - Doňov</v>
      </c>
      <c r="G76" s="36"/>
      <c r="H76" s="36"/>
      <c r="I76" s="29" t="s">
        <v>24</v>
      </c>
      <c r="J76" s="59" t="str">
        <f>IF(J12="","",J12)</f>
        <v>24. 5. 2023</v>
      </c>
      <c r="K76" s="36"/>
      <c r="L76" s="106"/>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5.2" customHeight="1">
      <c r="A78" s="34"/>
      <c r="B78" s="35"/>
      <c r="C78" s="29" t="s">
        <v>26</v>
      </c>
      <c r="D78" s="36"/>
      <c r="E78" s="36"/>
      <c r="F78" s="27" t="str">
        <f>E15</f>
        <v>Správa železnic, státní organizace, OŘ Plzeň</v>
      </c>
      <c r="G78" s="36"/>
      <c r="H78" s="36"/>
      <c r="I78" s="29" t="s">
        <v>34</v>
      </c>
      <c r="J78" s="32" t="str">
        <f>E21</f>
        <v xml:space="preserve"> </v>
      </c>
      <c r="K78" s="36"/>
      <c r="L78" s="106"/>
      <c r="S78" s="34"/>
      <c r="T78" s="34"/>
      <c r="U78" s="34"/>
      <c r="V78" s="34"/>
      <c r="W78" s="34"/>
      <c r="X78" s="34"/>
      <c r="Y78" s="34"/>
      <c r="Z78" s="34"/>
      <c r="AA78" s="34"/>
      <c r="AB78" s="34"/>
      <c r="AC78" s="34"/>
      <c r="AD78" s="34"/>
      <c r="AE78" s="34"/>
    </row>
    <row r="79" spans="1:31" s="2" customFormat="1" ht="15.2" customHeight="1">
      <c r="A79" s="34"/>
      <c r="B79" s="35"/>
      <c r="C79" s="29" t="s">
        <v>32</v>
      </c>
      <c r="D79" s="36"/>
      <c r="E79" s="36"/>
      <c r="F79" s="27" t="str">
        <f>IF(E18="","",E18)</f>
        <v>Vyplň údaj</v>
      </c>
      <c r="G79" s="36"/>
      <c r="H79" s="36"/>
      <c r="I79" s="29" t="s">
        <v>38</v>
      </c>
      <c r="J79" s="32" t="str">
        <f>E24</f>
        <v>Libor Brabenec</v>
      </c>
      <c r="K79" s="36"/>
      <c r="L79" s="106"/>
      <c r="S79" s="34"/>
      <c r="T79" s="34"/>
      <c r="U79" s="34"/>
      <c r="V79" s="34"/>
      <c r="W79" s="34"/>
      <c r="X79" s="34"/>
      <c r="Y79" s="34"/>
      <c r="Z79" s="34"/>
      <c r="AA79" s="34"/>
      <c r="AB79" s="34"/>
      <c r="AC79" s="34"/>
      <c r="AD79" s="34"/>
      <c r="AE79" s="34"/>
    </row>
    <row r="80" spans="1:31" s="2" customFormat="1" ht="10.3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11" customFormat="1" ht="29.25" customHeight="1">
      <c r="A81" s="146"/>
      <c r="B81" s="147"/>
      <c r="C81" s="148" t="s">
        <v>116</v>
      </c>
      <c r="D81" s="149" t="s">
        <v>61</v>
      </c>
      <c r="E81" s="149" t="s">
        <v>57</v>
      </c>
      <c r="F81" s="149" t="s">
        <v>58</v>
      </c>
      <c r="G81" s="149" t="s">
        <v>117</v>
      </c>
      <c r="H81" s="149" t="s">
        <v>118</v>
      </c>
      <c r="I81" s="149" t="s">
        <v>119</v>
      </c>
      <c r="J81" s="150" t="s">
        <v>110</v>
      </c>
      <c r="K81" s="151" t="s">
        <v>120</v>
      </c>
      <c r="L81" s="152"/>
      <c r="M81" s="68" t="s">
        <v>35</v>
      </c>
      <c r="N81" s="69" t="s">
        <v>46</v>
      </c>
      <c r="O81" s="69" t="s">
        <v>121</v>
      </c>
      <c r="P81" s="69" t="s">
        <v>122</v>
      </c>
      <c r="Q81" s="69" t="s">
        <v>123</v>
      </c>
      <c r="R81" s="69" t="s">
        <v>124</v>
      </c>
      <c r="S81" s="69" t="s">
        <v>125</v>
      </c>
      <c r="T81" s="70" t="s">
        <v>126</v>
      </c>
      <c r="U81" s="146"/>
      <c r="V81" s="146"/>
      <c r="W81" s="146"/>
      <c r="X81" s="146"/>
      <c r="Y81" s="146"/>
      <c r="Z81" s="146"/>
      <c r="AA81" s="146"/>
      <c r="AB81" s="146"/>
      <c r="AC81" s="146"/>
      <c r="AD81" s="146"/>
      <c r="AE81" s="146"/>
    </row>
    <row r="82" spans="1:65" s="2" customFormat="1" ht="22.9" customHeight="1">
      <c r="A82" s="34"/>
      <c r="B82" s="35"/>
      <c r="C82" s="75" t="s">
        <v>127</v>
      </c>
      <c r="D82" s="36"/>
      <c r="E82" s="36"/>
      <c r="F82" s="36"/>
      <c r="G82" s="36"/>
      <c r="H82" s="36"/>
      <c r="I82" s="36"/>
      <c r="J82" s="153">
        <f>BK82</f>
        <v>0</v>
      </c>
      <c r="K82" s="36"/>
      <c r="L82" s="39"/>
      <c r="M82" s="71"/>
      <c r="N82" s="154"/>
      <c r="O82" s="72"/>
      <c r="P82" s="155">
        <f>P83+P108</f>
        <v>0</v>
      </c>
      <c r="Q82" s="72"/>
      <c r="R82" s="155">
        <f>R83+R108</f>
        <v>30.290399999999998</v>
      </c>
      <c r="S82" s="72"/>
      <c r="T82" s="156">
        <f>T83+T108</f>
        <v>0</v>
      </c>
      <c r="U82" s="34"/>
      <c r="V82" s="34"/>
      <c r="W82" s="34"/>
      <c r="X82" s="34"/>
      <c r="Y82" s="34"/>
      <c r="Z82" s="34"/>
      <c r="AA82" s="34"/>
      <c r="AB82" s="34"/>
      <c r="AC82" s="34"/>
      <c r="AD82" s="34"/>
      <c r="AE82" s="34"/>
      <c r="AT82" s="17" t="s">
        <v>75</v>
      </c>
      <c r="AU82" s="17" t="s">
        <v>111</v>
      </c>
      <c r="BK82" s="157">
        <f>BK83+BK108</f>
        <v>0</v>
      </c>
    </row>
    <row r="83" spans="1:65" s="12" customFormat="1" ht="25.9" customHeight="1">
      <c r="B83" s="158"/>
      <c r="C83" s="159"/>
      <c r="D83" s="160" t="s">
        <v>75</v>
      </c>
      <c r="E83" s="161" t="s">
        <v>128</v>
      </c>
      <c r="F83" s="161" t="s">
        <v>129</v>
      </c>
      <c r="G83" s="159"/>
      <c r="H83" s="159"/>
      <c r="I83" s="162"/>
      <c r="J83" s="163">
        <f>BK83</f>
        <v>0</v>
      </c>
      <c r="K83" s="159"/>
      <c r="L83" s="164"/>
      <c r="M83" s="165"/>
      <c r="N83" s="166"/>
      <c r="O83" s="166"/>
      <c r="P83" s="167">
        <f>P84</f>
        <v>0</v>
      </c>
      <c r="Q83" s="166"/>
      <c r="R83" s="167">
        <f>R84</f>
        <v>30.290399999999998</v>
      </c>
      <c r="S83" s="166"/>
      <c r="T83" s="168">
        <f>T84</f>
        <v>0</v>
      </c>
      <c r="AR83" s="169" t="s">
        <v>84</v>
      </c>
      <c r="AT83" s="170" t="s">
        <v>75</v>
      </c>
      <c r="AU83" s="170" t="s">
        <v>76</v>
      </c>
      <c r="AY83" s="169" t="s">
        <v>130</v>
      </c>
      <c r="BK83" s="171">
        <f>BK84</f>
        <v>0</v>
      </c>
    </row>
    <row r="84" spans="1:65" s="12" customFormat="1" ht="22.9" customHeight="1">
      <c r="B84" s="158"/>
      <c r="C84" s="159"/>
      <c r="D84" s="160" t="s">
        <v>75</v>
      </c>
      <c r="E84" s="172" t="s">
        <v>131</v>
      </c>
      <c r="F84" s="172" t="s">
        <v>132</v>
      </c>
      <c r="G84" s="159"/>
      <c r="H84" s="159"/>
      <c r="I84" s="162"/>
      <c r="J84" s="173">
        <f>BK84</f>
        <v>0</v>
      </c>
      <c r="K84" s="159"/>
      <c r="L84" s="164"/>
      <c r="M84" s="165"/>
      <c r="N84" s="166"/>
      <c r="O84" s="166"/>
      <c r="P84" s="167">
        <f>SUM(P85:P107)</f>
        <v>0</v>
      </c>
      <c r="Q84" s="166"/>
      <c r="R84" s="167">
        <f>SUM(R85:R107)</f>
        <v>30.290399999999998</v>
      </c>
      <c r="S84" s="166"/>
      <c r="T84" s="168">
        <f>SUM(T85:T107)</f>
        <v>0</v>
      </c>
      <c r="AR84" s="169" t="s">
        <v>84</v>
      </c>
      <c r="AT84" s="170" t="s">
        <v>75</v>
      </c>
      <c r="AU84" s="170" t="s">
        <v>84</v>
      </c>
      <c r="AY84" s="169" t="s">
        <v>130</v>
      </c>
      <c r="BK84" s="171">
        <f>SUM(BK85:BK107)</f>
        <v>0</v>
      </c>
    </row>
    <row r="85" spans="1:65" s="2" customFormat="1" ht="33" customHeight="1">
      <c r="A85" s="34"/>
      <c r="B85" s="35"/>
      <c r="C85" s="174" t="s">
        <v>84</v>
      </c>
      <c r="D85" s="174" t="s">
        <v>133</v>
      </c>
      <c r="E85" s="175" t="s">
        <v>361</v>
      </c>
      <c r="F85" s="176" t="s">
        <v>362</v>
      </c>
      <c r="G85" s="177" t="s">
        <v>159</v>
      </c>
      <c r="H85" s="178">
        <v>7.2</v>
      </c>
      <c r="I85" s="179"/>
      <c r="J85" s="180">
        <f>ROUND(I85*H85,2)</f>
        <v>0</v>
      </c>
      <c r="K85" s="181"/>
      <c r="L85" s="39"/>
      <c r="M85" s="182" t="s">
        <v>35</v>
      </c>
      <c r="N85" s="183" t="s">
        <v>47</v>
      </c>
      <c r="O85" s="64"/>
      <c r="P85" s="184">
        <f>O85*H85</f>
        <v>0</v>
      </c>
      <c r="Q85" s="184">
        <v>0</v>
      </c>
      <c r="R85" s="184">
        <f>Q85*H85</f>
        <v>0</v>
      </c>
      <c r="S85" s="184">
        <v>0</v>
      </c>
      <c r="T85" s="185">
        <f>S85*H85</f>
        <v>0</v>
      </c>
      <c r="U85" s="34"/>
      <c r="V85" s="34"/>
      <c r="W85" s="34"/>
      <c r="X85" s="34"/>
      <c r="Y85" s="34"/>
      <c r="Z85" s="34"/>
      <c r="AA85" s="34"/>
      <c r="AB85" s="34"/>
      <c r="AC85" s="34"/>
      <c r="AD85" s="34"/>
      <c r="AE85" s="34"/>
      <c r="AR85" s="186" t="s">
        <v>137</v>
      </c>
      <c r="AT85" s="186" t="s">
        <v>133</v>
      </c>
      <c r="AU85" s="186" t="s">
        <v>86</v>
      </c>
      <c r="AY85" s="17" t="s">
        <v>130</v>
      </c>
      <c r="BE85" s="187">
        <f>IF(N85="základní",J85,0)</f>
        <v>0</v>
      </c>
      <c r="BF85" s="187">
        <f>IF(N85="snížená",J85,0)</f>
        <v>0</v>
      </c>
      <c r="BG85" s="187">
        <f>IF(N85="zákl. přenesená",J85,0)</f>
        <v>0</v>
      </c>
      <c r="BH85" s="187">
        <f>IF(N85="sníž. přenesená",J85,0)</f>
        <v>0</v>
      </c>
      <c r="BI85" s="187">
        <f>IF(N85="nulová",J85,0)</f>
        <v>0</v>
      </c>
      <c r="BJ85" s="17" t="s">
        <v>84</v>
      </c>
      <c r="BK85" s="187">
        <f>ROUND(I85*H85,2)</f>
        <v>0</v>
      </c>
      <c r="BL85" s="17" t="s">
        <v>137</v>
      </c>
      <c r="BM85" s="186" t="s">
        <v>363</v>
      </c>
    </row>
    <row r="86" spans="1:65" s="13" customFormat="1" ht="11.25">
      <c r="B86" s="188"/>
      <c r="C86" s="189"/>
      <c r="D86" s="190" t="s">
        <v>139</v>
      </c>
      <c r="E86" s="191" t="s">
        <v>35</v>
      </c>
      <c r="F86" s="192" t="s">
        <v>364</v>
      </c>
      <c r="G86" s="189"/>
      <c r="H86" s="193">
        <v>7.2</v>
      </c>
      <c r="I86" s="194"/>
      <c r="J86" s="189"/>
      <c r="K86" s="189"/>
      <c r="L86" s="195"/>
      <c r="M86" s="196"/>
      <c r="N86" s="197"/>
      <c r="O86" s="197"/>
      <c r="P86" s="197"/>
      <c r="Q86" s="197"/>
      <c r="R86" s="197"/>
      <c r="S86" s="197"/>
      <c r="T86" s="198"/>
      <c r="AT86" s="199" t="s">
        <v>139</v>
      </c>
      <c r="AU86" s="199" t="s">
        <v>86</v>
      </c>
      <c r="AV86" s="13" t="s">
        <v>86</v>
      </c>
      <c r="AW86" s="13" t="s">
        <v>37</v>
      </c>
      <c r="AX86" s="13" t="s">
        <v>84</v>
      </c>
      <c r="AY86" s="199" t="s">
        <v>130</v>
      </c>
    </row>
    <row r="87" spans="1:65" s="2" customFormat="1" ht="24.2" customHeight="1">
      <c r="A87" s="34"/>
      <c r="B87" s="35"/>
      <c r="C87" s="174" t="s">
        <v>86</v>
      </c>
      <c r="D87" s="174" t="s">
        <v>133</v>
      </c>
      <c r="E87" s="175" t="s">
        <v>365</v>
      </c>
      <c r="F87" s="176" t="s">
        <v>366</v>
      </c>
      <c r="G87" s="177" t="s">
        <v>159</v>
      </c>
      <c r="H87" s="178">
        <v>6</v>
      </c>
      <c r="I87" s="179"/>
      <c r="J87" s="180">
        <f>ROUND(I87*H87,2)</f>
        <v>0</v>
      </c>
      <c r="K87" s="181"/>
      <c r="L87" s="39"/>
      <c r="M87" s="182" t="s">
        <v>35</v>
      </c>
      <c r="N87" s="183" t="s">
        <v>47</v>
      </c>
      <c r="O87" s="64"/>
      <c r="P87" s="184">
        <f>O87*H87</f>
        <v>0</v>
      </c>
      <c r="Q87" s="184">
        <v>0</v>
      </c>
      <c r="R87" s="184">
        <f>Q87*H87</f>
        <v>0</v>
      </c>
      <c r="S87" s="184">
        <v>0</v>
      </c>
      <c r="T87" s="185">
        <f>S87*H87</f>
        <v>0</v>
      </c>
      <c r="U87" s="34"/>
      <c r="V87" s="34"/>
      <c r="W87" s="34"/>
      <c r="X87" s="34"/>
      <c r="Y87" s="34"/>
      <c r="Z87" s="34"/>
      <c r="AA87" s="34"/>
      <c r="AB87" s="34"/>
      <c r="AC87" s="34"/>
      <c r="AD87" s="34"/>
      <c r="AE87" s="34"/>
      <c r="AR87" s="186" t="s">
        <v>137</v>
      </c>
      <c r="AT87" s="186" t="s">
        <v>133</v>
      </c>
      <c r="AU87" s="186" t="s">
        <v>86</v>
      </c>
      <c r="AY87" s="17" t="s">
        <v>130</v>
      </c>
      <c r="BE87" s="187">
        <f>IF(N87="základní",J87,0)</f>
        <v>0</v>
      </c>
      <c r="BF87" s="187">
        <f>IF(N87="snížená",J87,0)</f>
        <v>0</v>
      </c>
      <c r="BG87" s="187">
        <f>IF(N87="zákl. přenesená",J87,0)</f>
        <v>0</v>
      </c>
      <c r="BH87" s="187">
        <f>IF(N87="sníž. přenesená",J87,0)</f>
        <v>0</v>
      </c>
      <c r="BI87" s="187">
        <f>IF(N87="nulová",J87,0)</f>
        <v>0</v>
      </c>
      <c r="BJ87" s="17" t="s">
        <v>84</v>
      </c>
      <c r="BK87" s="187">
        <f>ROUND(I87*H87,2)</f>
        <v>0</v>
      </c>
      <c r="BL87" s="17" t="s">
        <v>137</v>
      </c>
      <c r="BM87" s="186" t="s">
        <v>367</v>
      </c>
    </row>
    <row r="88" spans="1:65" s="13" customFormat="1" ht="11.25">
      <c r="B88" s="188"/>
      <c r="C88" s="189"/>
      <c r="D88" s="190" t="s">
        <v>139</v>
      </c>
      <c r="E88" s="191" t="s">
        <v>35</v>
      </c>
      <c r="F88" s="192" t="s">
        <v>368</v>
      </c>
      <c r="G88" s="189"/>
      <c r="H88" s="193">
        <v>6</v>
      </c>
      <c r="I88" s="194"/>
      <c r="J88" s="189"/>
      <c r="K88" s="189"/>
      <c r="L88" s="195"/>
      <c r="M88" s="196"/>
      <c r="N88" s="197"/>
      <c r="O88" s="197"/>
      <c r="P88" s="197"/>
      <c r="Q88" s="197"/>
      <c r="R88" s="197"/>
      <c r="S88" s="197"/>
      <c r="T88" s="198"/>
      <c r="AT88" s="199" t="s">
        <v>139</v>
      </c>
      <c r="AU88" s="199" t="s">
        <v>86</v>
      </c>
      <c r="AV88" s="13" t="s">
        <v>86</v>
      </c>
      <c r="AW88" s="13" t="s">
        <v>37</v>
      </c>
      <c r="AX88" s="13" t="s">
        <v>84</v>
      </c>
      <c r="AY88" s="199" t="s">
        <v>130</v>
      </c>
    </row>
    <row r="89" spans="1:65" s="2" customFormat="1" ht="37.9" customHeight="1">
      <c r="A89" s="34"/>
      <c r="B89" s="35"/>
      <c r="C89" s="174" t="s">
        <v>151</v>
      </c>
      <c r="D89" s="174" t="s">
        <v>133</v>
      </c>
      <c r="E89" s="175" t="s">
        <v>369</v>
      </c>
      <c r="F89" s="176" t="s">
        <v>370</v>
      </c>
      <c r="G89" s="177" t="s">
        <v>154</v>
      </c>
      <c r="H89" s="178">
        <v>16.8</v>
      </c>
      <c r="I89" s="179"/>
      <c r="J89" s="180">
        <f>ROUND(I89*H89,2)</f>
        <v>0</v>
      </c>
      <c r="K89" s="181"/>
      <c r="L89" s="39"/>
      <c r="M89" s="182" t="s">
        <v>35</v>
      </c>
      <c r="N89" s="183" t="s">
        <v>47</v>
      </c>
      <c r="O89" s="64"/>
      <c r="P89" s="184">
        <f>O89*H89</f>
        <v>0</v>
      </c>
      <c r="Q89" s="184">
        <v>0</v>
      </c>
      <c r="R89" s="184">
        <f>Q89*H89</f>
        <v>0</v>
      </c>
      <c r="S89" s="184">
        <v>0</v>
      </c>
      <c r="T89" s="185">
        <f>S89*H89</f>
        <v>0</v>
      </c>
      <c r="U89" s="34"/>
      <c r="V89" s="34"/>
      <c r="W89" s="34"/>
      <c r="X89" s="34"/>
      <c r="Y89" s="34"/>
      <c r="Z89" s="34"/>
      <c r="AA89" s="34"/>
      <c r="AB89" s="34"/>
      <c r="AC89" s="34"/>
      <c r="AD89" s="34"/>
      <c r="AE89" s="34"/>
      <c r="AR89" s="186" t="s">
        <v>137</v>
      </c>
      <c r="AT89" s="186" t="s">
        <v>133</v>
      </c>
      <c r="AU89" s="186" t="s">
        <v>86</v>
      </c>
      <c r="AY89" s="17" t="s">
        <v>130</v>
      </c>
      <c r="BE89" s="187">
        <f>IF(N89="základní",J89,0)</f>
        <v>0</v>
      </c>
      <c r="BF89" s="187">
        <f>IF(N89="snížená",J89,0)</f>
        <v>0</v>
      </c>
      <c r="BG89" s="187">
        <f>IF(N89="zákl. přenesená",J89,0)</f>
        <v>0</v>
      </c>
      <c r="BH89" s="187">
        <f>IF(N89="sníž. přenesená",J89,0)</f>
        <v>0</v>
      </c>
      <c r="BI89" s="187">
        <f>IF(N89="nulová",J89,0)</f>
        <v>0</v>
      </c>
      <c r="BJ89" s="17" t="s">
        <v>84</v>
      </c>
      <c r="BK89" s="187">
        <f>ROUND(I89*H89,2)</f>
        <v>0</v>
      </c>
      <c r="BL89" s="17" t="s">
        <v>137</v>
      </c>
      <c r="BM89" s="186" t="s">
        <v>371</v>
      </c>
    </row>
    <row r="90" spans="1:65" s="13" customFormat="1" ht="11.25">
      <c r="B90" s="188"/>
      <c r="C90" s="189"/>
      <c r="D90" s="190" t="s">
        <v>139</v>
      </c>
      <c r="E90" s="191" t="s">
        <v>35</v>
      </c>
      <c r="F90" s="192" t="s">
        <v>372</v>
      </c>
      <c r="G90" s="189"/>
      <c r="H90" s="193">
        <v>8.4</v>
      </c>
      <c r="I90" s="194"/>
      <c r="J90" s="189"/>
      <c r="K90" s="189"/>
      <c r="L90" s="195"/>
      <c r="M90" s="196"/>
      <c r="N90" s="197"/>
      <c r="O90" s="197"/>
      <c r="P90" s="197"/>
      <c r="Q90" s="197"/>
      <c r="R90" s="197"/>
      <c r="S90" s="197"/>
      <c r="T90" s="198"/>
      <c r="AT90" s="199" t="s">
        <v>139</v>
      </c>
      <c r="AU90" s="199" t="s">
        <v>86</v>
      </c>
      <c r="AV90" s="13" t="s">
        <v>86</v>
      </c>
      <c r="AW90" s="13" t="s">
        <v>37</v>
      </c>
      <c r="AX90" s="13" t="s">
        <v>76</v>
      </c>
      <c r="AY90" s="199" t="s">
        <v>130</v>
      </c>
    </row>
    <row r="91" spans="1:65" s="13" customFormat="1" ht="11.25">
      <c r="B91" s="188"/>
      <c r="C91" s="189"/>
      <c r="D91" s="190" t="s">
        <v>139</v>
      </c>
      <c r="E91" s="191" t="s">
        <v>35</v>
      </c>
      <c r="F91" s="192" t="s">
        <v>373</v>
      </c>
      <c r="G91" s="189"/>
      <c r="H91" s="193">
        <v>8.4</v>
      </c>
      <c r="I91" s="194"/>
      <c r="J91" s="189"/>
      <c r="K91" s="189"/>
      <c r="L91" s="195"/>
      <c r="M91" s="196"/>
      <c r="N91" s="197"/>
      <c r="O91" s="197"/>
      <c r="P91" s="197"/>
      <c r="Q91" s="197"/>
      <c r="R91" s="197"/>
      <c r="S91" s="197"/>
      <c r="T91" s="198"/>
      <c r="AT91" s="199" t="s">
        <v>139</v>
      </c>
      <c r="AU91" s="199" t="s">
        <v>86</v>
      </c>
      <c r="AV91" s="13" t="s">
        <v>86</v>
      </c>
      <c r="AW91" s="13" t="s">
        <v>37</v>
      </c>
      <c r="AX91" s="13" t="s">
        <v>76</v>
      </c>
      <c r="AY91" s="199" t="s">
        <v>130</v>
      </c>
    </row>
    <row r="92" spans="1:65" s="14" customFormat="1" ht="11.25">
      <c r="B92" s="200"/>
      <c r="C92" s="201"/>
      <c r="D92" s="190" t="s">
        <v>139</v>
      </c>
      <c r="E92" s="202" t="s">
        <v>35</v>
      </c>
      <c r="F92" s="203" t="s">
        <v>146</v>
      </c>
      <c r="G92" s="201"/>
      <c r="H92" s="204">
        <v>16.8</v>
      </c>
      <c r="I92" s="205"/>
      <c r="J92" s="201"/>
      <c r="K92" s="201"/>
      <c r="L92" s="206"/>
      <c r="M92" s="207"/>
      <c r="N92" s="208"/>
      <c r="O92" s="208"/>
      <c r="P92" s="208"/>
      <c r="Q92" s="208"/>
      <c r="R92" s="208"/>
      <c r="S92" s="208"/>
      <c r="T92" s="209"/>
      <c r="AT92" s="210" t="s">
        <v>139</v>
      </c>
      <c r="AU92" s="210" t="s">
        <v>86</v>
      </c>
      <c r="AV92" s="14" t="s">
        <v>137</v>
      </c>
      <c r="AW92" s="14" t="s">
        <v>37</v>
      </c>
      <c r="AX92" s="14" t="s">
        <v>84</v>
      </c>
      <c r="AY92" s="210" t="s">
        <v>130</v>
      </c>
    </row>
    <row r="93" spans="1:65" s="2" customFormat="1" ht="24.2" customHeight="1">
      <c r="A93" s="34"/>
      <c r="B93" s="35"/>
      <c r="C93" s="174" t="s">
        <v>137</v>
      </c>
      <c r="D93" s="174" t="s">
        <v>133</v>
      </c>
      <c r="E93" s="175" t="s">
        <v>374</v>
      </c>
      <c r="F93" s="176" t="s">
        <v>375</v>
      </c>
      <c r="G93" s="177" t="s">
        <v>243</v>
      </c>
      <c r="H93" s="178">
        <v>56</v>
      </c>
      <c r="I93" s="179"/>
      <c r="J93" s="180">
        <f>ROUND(I93*H93,2)</f>
        <v>0</v>
      </c>
      <c r="K93" s="181"/>
      <c r="L93" s="39"/>
      <c r="M93" s="182" t="s">
        <v>35</v>
      </c>
      <c r="N93" s="183" t="s">
        <v>47</v>
      </c>
      <c r="O93" s="64"/>
      <c r="P93" s="184">
        <f>O93*H93</f>
        <v>0</v>
      </c>
      <c r="Q93" s="184">
        <v>0</v>
      </c>
      <c r="R93" s="184">
        <f>Q93*H93</f>
        <v>0</v>
      </c>
      <c r="S93" s="184">
        <v>0</v>
      </c>
      <c r="T93" s="185">
        <f>S93*H93</f>
        <v>0</v>
      </c>
      <c r="U93" s="34"/>
      <c r="V93" s="34"/>
      <c r="W93" s="34"/>
      <c r="X93" s="34"/>
      <c r="Y93" s="34"/>
      <c r="Z93" s="34"/>
      <c r="AA93" s="34"/>
      <c r="AB93" s="34"/>
      <c r="AC93" s="34"/>
      <c r="AD93" s="34"/>
      <c r="AE93" s="34"/>
      <c r="AR93" s="186" t="s">
        <v>137</v>
      </c>
      <c r="AT93" s="186" t="s">
        <v>133</v>
      </c>
      <c r="AU93" s="186" t="s">
        <v>86</v>
      </c>
      <c r="AY93" s="17" t="s">
        <v>130</v>
      </c>
      <c r="BE93" s="187">
        <f>IF(N93="základní",J93,0)</f>
        <v>0</v>
      </c>
      <c r="BF93" s="187">
        <f>IF(N93="snížená",J93,0)</f>
        <v>0</v>
      </c>
      <c r="BG93" s="187">
        <f>IF(N93="zákl. přenesená",J93,0)</f>
        <v>0</v>
      </c>
      <c r="BH93" s="187">
        <f>IF(N93="sníž. přenesená",J93,0)</f>
        <v>0</v>
      </c>
      <c r="BI93" s="187">
        <f>IF(N93="nulová",J93,0)</f>
        <v>0</v>
      </c>
      <c r="BJ93" s="17" t="s">
        <v>84</v>
      </c>
      <c r="BK93" s="187">
        <f>ROUND(I93*H93,2)</f>
        <v>0</v>
      </c>
      <c r="BL93" s="17" t="s">
        <v>137</v>
      </c>
      <c r="BM93" s="186" t="s">
        <v>376</v>
      </c>
    </row>
    <row r="94" spans="1:65" s="2" customFormat="1" ht="19.5">
      <c r="A94" s="34"/>
      <c r="B94" s="35"/>
      <c r="C94" s="36"/>
      <c r="D94" s="190" t="s">
        <v>260</v>
      </c>
      <c r="E94" s="36"/>
      <c r="F94" s="222" t="s">
        <v>377</v>
      </c>
      <c r="G94" s="36"/>
      <c r="H94" s="36"/>
      <c r="I94" s="223"/>
      <c r="J94" s="36"/>
      <c r="K94" s="36"/>
      <c r="L94" s="39"/>
      <c r="M94" s="224"/>
      <c r="N94" s="225"/>
      <c r="O94" s="64"/>
      <c r="P94" s="64"/>
      <c r="Q94" s="64"/>
      <c r="R94" s="64"/>
      <c r="S94" s="64"/>
      <c r="T94" s="65"/>
      <c r="U94" s="34"/>
      <c r="V94" s="34"/>
      <c r="W94" s="34"/>
      <c r="X94" s="34"/>
      <c r="Y94" s="34"/>
      <c r="Z94" s="34"/>
      <c r="AA94" s="34"/>
      <c r="AB94" s="34"/>
      <c r="AC94" s="34"/>
      <c r="AD94" s="34"/>
      <c r="AE94" s="34"/>
      <c r="AT94" s="17" t="s">
        <v>260</v>
      </c>
      <c r="AU94" s="17" t="s">
        <v>86</v>
      </c>
    </row>
    <row r="95" spans="1:65" s="13" customFormat="1" ht="11.25">
      <c r="B95" s="188"/>
      <c r="C95" s="189"/>
      <c r="D95" s="190" t="s">
        <v>139</v>
      </c>
      <c r="E95" s="191" t="s">
        <v>35</v>
      </c>
      <c r="F95" s="192" t="s">
        <v>378</v>
      </c>
      <c r="G95" s="189"/>
      <c r="H95" s="193">
        <v>28</v>
      </c>
      <c r="I95" s="194"/>
      <c r="J95" s="189"/>
      <c r="K95" s="189"/>
      <c r="L95" s="195"/>
      <c r="M95" s="196"/>
      <c r="N95" s="197"/>
      <c r="O95" s="197"/>
      <c r="P95" s="197"/>
      <c r="Q95" s="197"/>
      <c r="R95" s="197"/>
      <c r="S95" s="197"/>
      <c r="T95" s="198"/>
      <c r="AT95" s="199" t="s">
        <v>139</v>
      </c>
      <c r="AU95" s="199" t="s">
        <v>86</v>
      </c>
      <c r="AV95" s="13" t="s">
        <v>86</v>
      </c>
      <c r="AW95" s="13" t="s">
        <v>37</v>
      </c>
      <c r="AX95" s="13" t="s">
        <v>76</v>
      </c>
      <c r="AY95" s="199" t="s">
        <v>130</v>
      </c>
    </row>
    <row r="96" spans="1:65" s="13" customFormat="1" ht="11.25">
      <c r="B96" s="188"/>
      <c r="C96" s="189"/>
      <c r="D96" s="190" t="s">
        <v>139</v>
      </c>
      <c r="E96" s="191" t="s">
        <v>35</v>
      </c>
      <c r="F96" s="192" t="s">
        <v>379</v>
      </c>
      <c r="G96" s="189"/>
      <c r="H96" s="193">
        <v>28</v>
      </c>
      <c r="I96" s="194"/>
      <c r="J96" s="189"/>
      <c r="K96" s="189"/>
      <c r="L96" s="195"/>
      <c r="M96" s="196"/>
      <c r="N96" s="197"/>
      <c r="O96" s="197"/>
      <c r="P96" s="197"/>
      <c r="Q96" s="197"/>
      <c r="R96" s="197"/>
      <c r="S96" s="197"/>
      <c r="T96" s="198"/>
      <c r="AT96" s="199" t="s">
        <v>139</v>
      </c>
      <c r="AU96" s="199" t="s">
        <v>86</v>
      </c>
      <c r="AV96" s="13" t="s">
        <v>86</v>
      </c>
      <c r="AW96" s="13" t="s">
        <v>37</v>
      </c>
      <c r="AX96" s="13" t="s">
        <v>76</v>
      </c>
      <c r="AY96" s="199" t="s">
        <v>130</v>
      </c>
    </row>
    <row r="97" spans="1:65" s="14" customFormat="1" ht="11.25">
      <c r="B97" s="200"/>
      <c r="C97" s="201"/>
      <c r="D97" s="190" t="s">
        <v>139</v>
      </c>
      <c r="E97" s="202" t="s">
        <v>35</v>
      </c>
      <c r="F97" s="203" t="s">
        <v>146</v>
      </c>
      <c r="G97" s="201"/>
      <c r="H97" s="204">
        <v>56</v>
      </c>
      <c r="I97" s="205"/>
      <c r="J97" s="201"/>
      <c r="K97" s="201"/>
      <c r="L97" s="206"/>
      <c r="M97" s="207"/>
      <c r="N97" s="208"/>
      <c r="O97" s="208"/>
      <c r="P97" s="208"/>
      <c r="Q97" s="208"/>
      <c r="R97" s="208"/>
      <c r="S97" s="208"/>
      <c r="T97" s="209"/>
      <c r="AT97" s="210" t="s">
        <v>139</v>
      </c>
      <c r="AU97" s="210" t="s">
        <v>86</v>
      </c>
      <c r="AV97" s="14" t="s">
        <v>137</v>
      </c>
      <c r="AW97" s="14" t="s">
        <v>37</v>
      </c>
      <c r="AX97" s="14" t="s">
        <v>84</v>
      </c>
      <c r="AY97" s="210" t="s">
        <v>130</v>
      </c>
    </row>
    <row r="98" spans="1:65" s="2" customFormat="1" ht="37.9" customHeight="1">
      <c r="A98" s="34"/>
      <c r="B98" s="35"/>
      <c r="C98" s="174" t="s">
        <v>131</v>
      </c>
      <c r="D98" s="174" t="s">
        <v>133</v>
      </c>
      <c r="E98" s="175" t="s">
        <v>380</v>
      </c>
      <c r="F98" s="176" t="s">
        <v>381</v>
      </c>
      <c r="G98" s="177" t="s">
        <v>382</v>
      </c>
      <c r="H98" s="178">
        <v>24</v>
      </c>
      <c r="I98" s="179"/>
      <c r="J98" s="180">
        <f>ROUND(I98*H98,2)</f>
        <v>0</v>
      </c>
      <c r="K98" s="181"/>
      <c r="L98" s="39"/>
      <c r="M98" s="182" t="s">
        <v>35</v>
      </c>
      <c r="N98" s="183" t="s">
        <v>47</v>
      </c>
      <c r="O98" s="64"/>
      <c r="P98" s="184">
        <f>O98*H98</f>
        <v>0</v>
      </c>
      <c r="Q98" s="184">
        <v>0</v>
      </c>
      <c r="R98" s="184">
        <f>Q98*H98</f>
        <v>0</v>
      </c>
      <c r="S98" s="184">
        <v>0</v>
      </c>
      <c r="T98" s="185">
        <f>S98*H98</f>
        <v>0</v>
      </c>
      <c r="U98" s="34"/>
      <c r="V98" s="34"/>
      <c r="W98" s="34"/>
      <c r="X98" s="34"/>
      <c r="Y98" s="34"/>
      <c r="Z98" s="34"/>
      <c r="AA98" s="34"/>
      <c r="AB98" s="34"/>
      <c r="AC98" s="34"/>
      <c r="AD98" s="34"/>
      <c r="AE98" s="34"/>
      <c r="AR98" s="186" t="s">
        <v>137</v>
      </c>
      <c r="AT98" s="186" t="s">
        <v>133</v>
      </c>
      <c r="AU98" s="186" t="s">
        <v>86</v>
      </c>
      <c r="AY98" s="17" t="s">
        <v>130</v>
      </c>
      <c r="BE98" s="187">
        <f>IF(N98="základní",J98,0)</f>
        <v>0</v>
      </c>
      <c r="BF98" s="187">
        <f>IF(N98="snížená",J98,0)</f>
        <v>0</v>
      </c>
      <c r="BG98" s="187">
        <f>IF(N98="zákl. přenesená",J98,0)</f>
        <v>0</v>
      </c>
      <c r="BH98" s="187">
        <f>IF(N98="sníž. přenesená",J98,0)</f>
        <v>0</v>
      </c>
      <c r="BI98" s="187">
        <f>IF(N98="nulová",J98,0)</f>
        <v>0</v>
      </c>
      <c r="BJ98" s="17" t="s">
        <v>84</v>
      </c>
      <c r="BK98" s="187">
        <f>ROUND(I98*H98,2)</f>
        <v>0</v>
      </c>
      <c r="BL98" s="17" t="s">
        <v>137</v>
      </c>
      <c r="BM98" s="186" t="s">
        <v>383</v>
      </c>
    </row>
    <row r="99" spans="1:65" s="13" customFormat="1" ht="11.25">
      <c r="B99" s="188"/>
      <c r="C99" s="189"/>
      <c r="D99" s="190" t="s">
        <v>139</v>
      </c>
      <c r="E99" s="191" t="s">
        <v>35</v>
      </c>
      <c r="F99" s="192" t="s">
        <v>384</v>
      </c>
      <c r="G99" s="189"/>
      <c r="H99" s="193">
        <v>24</v>
      </c>
      <c r="I99" s="194"/>
      <c r="J99" s="189"/>
      <c r="K99" s="189"/>
      <c r="L99" s="195"/>
      <c r="M99" s="196"/>
      <c r="N99" s="197"/>
      <c r="O99" s="197"/>
      <c r="P99" s="197"/>
      <c r="Q99" s="197"/>
      <c r="R99" s="197"/>
      <c r="S99" s="197"/>
      <c r="T99" s="198"/>
      <c r="AT99" s="199" t="s">
        <v>139</v>
      </c>
      <c r="AU99" s="199" t="s">
        <v>86</v>
      </c>
      <c r="AV99" s="13" t="s">
        <v>86</v>
      </c>
      <c r="AW99" s="13" t="s">
        <v>37</v>
      </c>
      <c r="AX99" s="13" t="s">
        <v>84</v>
      </c>
      <c r="AY99" s="199" t="s">
        <v>130</v>
      </c>
    </row>
    <row r="100" spans="1:65" s="2" customFormat="1" ht="16.5" customHeight="1">
      <c r="A100" s="34"/>
      <c r="B100" s="35"/>
      <c r="C100" s="211" t="s">
        <v>170</v>
      </c>
      <c r="D100" s="211" t="s">
        <v>162</v>
      </c>
      <c r="E100" s="212" t="s">
        <v>385</v>
      </c>
      <c r="F100" s="213" t="s">
        <v>386</v>
      </c>
      <c r="G100" s="214" t="s">
        <v>210</v>
      </c>
      <c r="H100" s="215">
        <v>30.24</v>
      </c>
      <c r="I100" s="216"/>
      <c r="J100" s="217">
        <f>ROUND(I100*H100,2)</f>
        <v>0</v>
      </c>
      <c r="K100" s="218"/>
      <c r="L100" s="219"/>
      <c r="M100" s="220" t="s">
        <v>35</v>
      </c>
      <c r="N100" s="221" t="s">
        <v>47</v>
      </c>
      <c r="O100" s="64"/>
      <c r="P100" s="184">
        <f>O100*H100</f>
        <v>0</v>
      </c>
      <c r="Q100" s="184">
        <v>1</v>
      </c>
      <c r="R100" s="184">
        <f>Q100*H100</f>
        <v>30.24</v>
      </c>
      <c r="S100" s="184">
        <v>0</v>
      </c>
      <c r="T100" s="185">
        <f>S100*H100</f>
        <v>0</v>
      </c>
      <c r="U100" s="34"/>
      <c r="V100" s="34"/>
      <c r="W100" s="34"/>
      <c r="X100" s="34"/>
      <c r="Y100" s="34"/>
      <c r="Z100" s="34"/>
      <c r="AA100" s="34"/>
      <c r="AB100" s="34"/>
      <c r="AC100" s="34"/>
      <c r="AD100" s="34"/>
      <c r="AE100" s="34"/>
      <c r="AR100" s="186" t="s">
        <v>166</v>
      </c>
      <c r="AT100" s="186" t="s">
        <v>162</v>
      </c>
      <c r="AU100" s="186" t="s">
        <v>86</v>
      </c>
      <c r="AY100" s="17" t="s">
        <v>130</v>
      </c>
      <c r="BE100" s="187">
        <f>IF(N100="základní",J100,0)</f>
        <v>0</v>
      </c>
      <c r="BF100" s="187">
        <f>IF(N100="snížená",J100,0)</f>
        <v>0</v>
      </c>
      <c r="BG100" s="187">
        <f>IF(N100="zákl. přenesená",J100,0)</f>
        <v>0</v>
      </c>
      <c r="BH100" s="187">
        <f>IF(N100="sníž. přenesená",J100,0)</f>
        <v>0</v>
      </c>
      <c r="BI100" s="187">
        <f>IF(N100="nulová",J100,0)</f>
        <v>0</v>
      </c>
      <c r="BJ100" s="17" t="s">
        <v>84</v>
      </c>
      <c r="BK100" s="187">
        <f>ROUND(I100*H100,2)</f>
        <v>0</v>
      </c>
      <c r="BL100" s="17" t="s">
        <v>137</v>
      </c>
      <c r="BM100" s="186" t="s">
        <v>387</v>
      </c>
    </row>
    <row r="101" spans="1:65" s="13" customFormat="1" ht="11.25">
      <c r="B101" s="188"/>
      <c r="C101" s="189"/>
      <c r="D101" s="190" t="s">
        <v>139</v>
      </c>
      <c r="E101" s="191" t="s">
        <v>35</v>
      </c>
      <c r="F101" s="192" t="s">
        <v>388</v>
      </c>
      <c r="G101" s="189"/>
      <c r="H101" s="193">
        <v>30.24</v>
      </c>
      <c r="I101" s="194"/>
      <c r="J101" s="189"/>
      <c r="K101" s="189"/>
      <c r="L101" s="195"/>
      <c r="M101" s="196"/>
      <c r="N101" s="197"/>
      <c r="O101" s="197"/>
      <c r="P101" s="197"/>
      <c r="Q101" s="197"/>
      <c r="R101" s="197"/>
      <c r="S101" s="197"/>
      <c r="T101" s="198"/>
      <c r="AT101" s="199" t="s">
        <v>139</v>
      </c>
      <c r="AU101" s="199" t="s">
        <v>86</v>
      </c>
      <c r="AV101" s="13" t="s">
        <v>86</v>
      </c>
      <c r="AW101" s="13" t="s">
        <v>37</v>
      </c>
      <c r="AX101" s="13" t="s">
        <v>84</v>
      </c>
      <c r="AY101" s="199" t="s">
        <v>130</v>
      </c>
    </row>
    <row r="102" spans="1:65" s="2" customFormat="1" ht="21.75" customHeight="1">
      <c r="A102" s="34"/>
      <c r="B102" s="35"/>
      <c r="C102" s="211" t="s">
        <v>176</v>
      </c>
      <c r="D102" s="211" t="s">
        <v>162</v>
      </c>
      <c r="E102" s="212" t="s">
        <v>389</v>
      </c>
      <c r="F102" s="213" t="s">
        <v>390</v>
      </c>
      <c r="G102" s="214" t="s">
        <v>165</v>
      </c>
      <c r="H102" s="215">
        <v>8</v>
      </c>
      <c r="I102" s="216"/>
      <c r="J102" s="217">
        <f>ROUND(I102*H102,2)</f>
        <v>0</v>
      </c>
      <c r="K102" s="218"/>
      <c r="L102" s="219"/>
      <c r="M102" s="220" t="s">
        <v>35</v>
      </c>
      <c r="N102" s="221" t="s">
        <v>47</v>
      </c>
      <c r="O102" s="64"/>
      <c r="P102" s="184">
        <f>O102*H102</f>
        <v>0</v>
      </c>
      <c r="Q102" s="184">
        <v>0</v>
      </c>
      <c r="R102" s="184">
        <f>Q102*H102</f>
        <v>0</v>
      </c>
      <c r="S102" s="184">
        <v>0</v>
      </c>
      <c r="T102" s="185">
        <f>S102*H102</f>
        <v>0</v>
      </c>
      <c r="U102" s="34"/>
      <c r="V102" s="34"/>
      <c r="W102" s="34"/>
      <c r="X102" s="34"/>
      <c r="Y102" s="34"/>
      <c r="Z102" s="34"/>
      <c r="AA102" s="34"/>
      <c r="AB102" s="34"/>
      <c r="AC102" s="34"/>
      <c r="AD102" s="34"/>
      <c r="AE102" s="34"/>
      <c r="AR102" s="186" t="s">
        <v>166</v>
      </c>
      <c r="AT102" s="186" t="s">
        <v>162</v>
      </c>
      <c r="AU102" s="186" t="s">
        <v>86</v>
      </c>
      <c r="AY102" s="17" t="s">
        <v>130</v>
      </c>
      <c r="BE102" s="187">
        <f>IF(N102="základní",J102,0)</f>
        <v>0</v>
      </c>
      <c r="BF102" s="187">
        <f>IF(N102="snížená",J102,0)</f>
        <v>0</v>
      </c>
      <c r="BG102" s="187">
        <f>IF(N102="zákl. přenesená",J102,0)</f>
        <v>0</v>
      </c>
      <c r="BH102" s="187">
        <f>IF(N102="sníž. přenesená",J102,0)</f>
        <v>0</v>
      </c>
      <c r="BI102" s="187">
        <f>IF(N102="nulová",J102,0)</f>
        <v>0</v>
      </c>
      <c r="BJ102" s="17" t="s">
        <v>84</v>
      </c>
      <c r="BK102" s="187">
        <f>ROUND(I102*H102,2)</f>
        <v>0</v>
      </c>
      <c r="BL102" s="17" t="s">
        <v>137</v>
      </c>
      <c r="BM102" s="186" t="s">
        <v>391</v>
      </c>
    </row>
    <row r="103" spans="1:65" s="13" customFormat="1" ht="11.25">
      <c r="B103" s="188"/>
      <c r="C103" s="189"/>
      <c r="D103" s="190" t="s">
        <v>139</v>
      </c>
      <c r="E103" s="191" t="s">
        <v>35</v>
      </c>
      <c r="F103" s="192" t="s">
        <v>392</v>
      </c>
      <c r="G103" s="189"/>
      <c r="H103" s="193">
        <v>8</v>
      </c>
      <c r="I103" s="194"/>
      <c r="J103" s="189"/>
      <c r="K103" s="189"/>
      <c r="L103" s="195"/>
      <c r="M103" s="196"/>
      <c r="N103" s="197"/>
      <c r="O103" s="197"/>
      <c r="P103" s="197"/>
      <c r="Q103" s="197"/>
      <c r="R103" s="197"/>
      <c r="S103" s="197"/>
      <c r="T103" s="198"/>
      <c r="AT103" s="199" t="s">
        <v>139</v>
      </c>
      <c r="AU103" s="199" t="s">
        <v>86</v>
      </c>
      <c r="AV103" s="13" t="s">
        <v>86</v>
      </c>
      <c r="AW103" s="13" t="s">
        <v>37</v>
      </c>
      <c r="AX103" s="13" t="s">
        <v>84</v>
      </c>
      <c r="AY103" s="199" t="s">
        <v>130</v>
      </c>
    </row>
    <row r="104" spans="1:65" s="2" customFormat="1" ht="21.75" customHeight="1">
      <c r="A104" s="34"/>
      <c r="B104" s="35"/>
      <c r="C104" s="211" t="s">
        <v>166</v>
      </c>
      <c r="D104" s="211" t="s">
        <v>162</v>
      </c>
      <c r="E104" s="212" t="s">
        <v>393</v>
      </c>
      <c r="F104" s="213" t="s">
        <v>394</v>
      </c>
      <c r="G104" s="214" t="s">
        <v>165</v>
      </c>
      <c r="H104" s="215">
        <v>2</v>
      </c>
      <c r="I104" s="216"/>
      <c r="J104" s="217">
        <f>ROUND(I104*H104,2)</f>
        <v>0</v>
      </c>
      <c r="K104" s="218"/>
      <c r="L104" s="219"/>
      <c r="M104" s="220" t="s">
        <v>35</v>
      </c>
      <c r="N104" s="221" t="s">
        <v>47</v>
      </c>
      <c r="O104" s="64"/>
      <c r="P104" s="184">
        <f>O104*H104</f>
        <v>0</v>
      </c>
      <c r="Q104" s="184">
        <v>0</v>
      </c>
      <c r="R104" s="184">
        <f>Q104*H104</f>
        <v>0</v>
      </c>
      <c r="S104" s="184">
        <v>0</v>
      </c>
      <c r="T104" s="185">
        <f>S104*H104</f>
        <v>0</v>
      </c>
      <c r="U104" s="34"/>
      <c r="V104" s="34"/>
      <c r="W104" s="34"/>
      <c r="X104" s="34"/>
      <c r="Y104" s="34"/>
      <c r="Z104" s="34"/>
      <c r="AA104" s="34"/>
      <c r="AB104" s="34"/>
      <c r="AC104" s="34"/>
      <c r="AD104" s="34"/>
      <c r="AE104" s="34"/>
      <c r="AR104" s="186" t="s">
        <v>166</v>
      </c>
      <c r="AT104" s="186" t="s">
        <v>162</v>
      </c>
      <c r="AU104" s="186" t="s">
        <v>86</v>
      </c>
      <c r="AY104" s="17" t="s">
        <v>130</v>
      </c>
      <c r="BE104" s="187">
        <f>IF(N104="základní",J104,0)</f>
        <v>0</v>
      </c>
      <c r="BF104" s="187">
        <f>IF(N104="snížená",J104,0)</f>
        <v>0</v>
      </c>
      <c r="BG104" s="187">
        <f>IF(N104="zákl. přenesená",J104,0)</f>
        <v>0</v>
      </c>
      <c r="BH104" s="187">
        <f>IF(N104="sníž. přenesená",J104,0)</f>
        <v>0</v>
      </c>
      <c r="BI104" s="187">
        <f>IF(N104="nulová",J104,0)</f>
        <v>0</v>
      </c>
      <c r="BJ104" s="17" t="s">
        <v>84</v>
      </c>
      <c r="BK104" s="187">
        <f>ROUND(I104*H104,2)</f>
        <v>0</v>
      </c>
      <c r="BL104" s="17" t="s">
        <v>137</v>
      </c>
      <c r="BM104" s="186" t="s">
        <v>395</v>
      </c>
    </row>
    <row r="105" spans="1:65" s="13" customFormat="1" ht="11.25">
      <c r="B105" s="188"/>
      <c r="C105" s="189"/>
      <c r="D105" s="190" t="s">
        <v>139</v>
      </c>
      <c r="E105" s="191" t="s">
        <v>35</v>
      </c>
      <c r="F105" s="192" t="s">
        <v>396</v>
      </c>
      <c r="G105" s="189"/>
      <c r="H105" s="193">
        <v>2</v>
      </c>
      <c r="I105" s="194"/>
      <c r="J105" s="189"/>
      <c r="K105" s="189"/>
      <c r="L105" s="195"/>
      <c r="M105" s="196"/>
      <c r="N105" s="197"/>
      <c r="O105" s="197"/>
      <c r="P105" s="197"/>
      <c r="Q105" s="197"/>
      <c r="R105" s="197"/>
      <c r="S105" s="197"/>
      <c r="T105" s="198"/>
      <c r="AT105" s="199" t="s">
        <v>139</v>
      </c>
      <c r="AU105" s="199" t="s">
        <v>86</v>
      </c>
      <c r="AV105" s="13" t="s">
        <v>86</v>
      </c>
      <c r="AW105" s="13" t="s">
        <v>37</v>
      </c>
      <c r="AX105" s="13" t="s">
        <v>84</v>
      </c>
      <c r="AY105" s="199" t="s">
        <v>130</v>
      </c>
    </row>
    <row r="106" spans="1:65" s="2" customFormat="1" ht="16.5" customHeight="1">
      <c r="A106" s="34"/>
      <c r="B106" s="35"/>
      <c r="C106" s="211" t="s">
        <v>186</v>
      </c>
      <c r="D106" s="211" t="s">
        <v>162</v>
      </c>
      <c r="E106" s="212" t="s">
        <v>397</v>
      </c>
      <c r="F106" s="213" t="s">
        <v>398</v>
      </c>
      <c r="G106" s="214" t="s">
        <v>165</v>
      </c>
      <c r="H106" s="215">
        <v>48</v>
      </c>
      <c r="I106" s="216"/>
      <c r="J106" s="217">
        <f>ROUND(I106*H106,2)</f>
        <v>0</v>
      </c>
      <c r="K106" s="218"/>
      <c r="L106" s="219"/>
      <c r="M106" s="220" t="s">
        <v>35</v>
      </c>
      <c r="N106" s="221" t="s">
        <v>47</v>
      </c>
      <c r="O106" s="64"/>
      <c r="P106" s="184">
        <f>O106*H106</f>
        <v>0</v>
      </c>
      <c r="Q106" s="184">
        <v>1.0499999999999999E-3</v>
      </c>
      <c r="R106" s="184">
        <f>Q106*H106</f>
        <v>5.04E-2</v>
      </c>
      <c r="S106" s="184">
        <v>0</v>
      </c>
      <c r="T106" s="185">
        <f>S106*H106</f>
        <v>0</v>
      </c>
      <c r="U106" s="34"/>
      <c r="V106" s="34"/>
      <c r="W106" s="34"/>
      <c r="X106" s="34"/>
      <c r="Y106" s="34"/>
      <c r="Z106" s="34"/>
      <c r="AA106" s="34"/>
      <c r="AB106" s="34"/>
      <c r="AC106" s="34"/>
      <c r="AD106" s="34"/>
      <c r="AE106" s="34"/>
      <c r="AR106" s="186" t="s">
        <v>166</v>
      </c>
      <c r="AT106" s="186" t="s">
        <v>162</v>
      </c>
      <c r="AU106" s="186" t="s">
        <v>86</v>
      </c>
      <c r="AY106" s="17" t="s">
        <v>130</v>
      </c>
      <c r="BE106" s="187">
        <f>IF(N106="základní",J106,0)</f>
        <v>0</v>
      </c>
      <c r="BF106" s="187">
        <f>IF(N106="snížená",J106,0)</f>
        <v>0</v>
      </c>
      <c r="BG106" s="187">
        <f>IF(N106="zákl. přenesená",J106,0)</f>
        <v>0</v>
      </c>
      <c r="BH106" s="187">
        <f>IF(N106="sníž. přenesená",J106,0)</f>
        <v>0</v>
      </c>
      <c r="BI106" s="187">
        <f>IF(N106="nulová",J106,0)</f>
        <v>0</v>
      </c>
      <c r="BJ106" s="17" t="s">
        <v>84</v>
      </c>
      <c r="BK106" s="187">
        <f>ROUND(I106*H106,2)</f>
        <v>0</v>
      </c>
      <c r="BL106" s="17" t="s">
        <v>137</v>
      </c>
      <c r="BM106" s="186" t="s">
        <v>399</v>
      </c>
    </row>
    <row r="107" spans="1:65" s="13" customFormat="1" ht="11.25">
      <c r="B107" s="188"/>
      <c r="C107" s="189"/>
      <c r="D107" s="190" t="s">
        <v>139</v>
      </c>
      <c r="E107" s="191" t="s">
        <v>35</v>
      </c>
      <c r="F107" s="192" t="s">
        <v>400</v>
      </c>
      <c r="G107" s="189"/>
      <c r="H107" s="193">
        <v>48</v>
      </c>
      <c r="I107" s="194"/>
      <c r="J107" s="189"/>
      <c r="K107" s="189"/>
      <c r="L107" s="195"/>
      <c r="M107" s="196"/>
      <c r="N107" s="197"/>
      <c r="O107" s="197"/>
      <c r="P107" s="197"/>
      <c r="Q107" s="197"/>
      <c r="R107" s="197"/>
      <c r="S107" s="197"/>
      <c r="T107" s="198"/>
      <c r="AT107" s="199" t="s">
        <v>139</v>
      </c>
      <c r="AU107" s="199" t="s">
        <v>86</v>
      </c>
      <c r="AV107" s="13" t="s">
        <v>86</v>
      </c>
      <c r="AW107" s="13" t="s">
        <v>37</v>
      </c>
      <c r="AX107" s="13" t="s">
        <v>84</v>
      </c>
      <c r="AY107" s="199" t="s">
        <v>130</v>
      </c>
    </row>
    <row r="108" spans="1:65" s="12" customFormat="1" ht="25.9" customHeight="1">
      <c r="B108" s="158"/>
      <c r="C108" s="159"/>
      <c r="D108" s="160" t="s">
        <v>75</v>
      </c>
      <c r="E108" s="161" t="s">
        <v>286</v>
      </c>
      <c r="F108" s="161" t="s">
        <v>287</v>
      </c>
      <c r="G108" s="159"/>
      <c r="H108" s="159"/>
      <c r="I108" s="162"/>
      <c r="J108" s="163">
        <f>BK108</f>
        <v>0</v>
      </c>
      <c r="K108" s="159"/>
      <c r="L108" s="164"/>
      <c r="M108" s="165"/>
      <c r="N108" s="166"/>
      <c r="O108" s="166"/>
      <c r="P108" s="167">
        <f>SUM(P109:P114)</f>
        <v>0</v>
      </c>
      <c r="Q108" s="166"/>
      <c r="R108" s="167">
        <f>SUM(R109:R114)</f>
        <v>0</v>
      </c>
      <c r="S108" s="166"/>
      <c r="T108" s="168">
        <f>SUM(T109:T114)</f>
        <v>0</v>
      </c>
      <c r="AR108" s="169" t="s">
        <v>137</v>
      </c>
      <c r="AT108" s="170" t="s">
        <v>75</v>
      </c>
      <c r="AU108" s="170" t="s">
        <v>76</v>
      </c>
      <c r="AY108" s="169" t="s">
        <v>130</v>
      </c>
      <c r="BK108" s="171">
        <f>SUM(BK109:BK114)</f>
        <v>0</v>
      </c>
    </row>
    <row r="109" spans="1:65" s="2" customFormat="1" ht="55.5" customHeight="1">
      <c r="A109" s="34"/>
      <c r="B109" s="35"/>
      <c r="C109" s="174" t="s">
        <v>192</v>
      </c>
      <c r="D109" s="174" t="s">
        <v>133</v>
      </c>
      <c r="E109" s="175" t="s">
        <v>401</v>
      </c>
      <c r="F109" s="176" t="s">
        <v>402</v>
      </c>
      <c r="G109" s="177" t="s">
        <v>210</v>
      </c>
      <c r="H109" s="178">
        <v>30.24</v>
      </c>
      <c r="I109" s="179"/>
      <c r="J109" s="180">
        <f>ROUND(I109*H109,2)</f>
        <v>0</v>
      </c>
      <c r="K109" s="181"/>
      <c r="L109" s="39"/>
      <c r="M109" s="182" t="s">
        <v>35</v>
      </c>
      <c r="N109" s="183" t="s">
        <v>47</v>
      </c>
      <c r="O109" s="64"/>
      <c r="P109" s="184">
        <f>O109*H109</f>
        <v>0</v>
      </c>
      <c r="Q109" s="184">
        <v>0</v>
      </c>
      <c r="R109" s="184">
        <f>Q109*H109</f>
        <v>0</v>
      </c>
      <c r="S109" s="184">
        <v>0</v>
      </c>
      <c r="T109" s="185">
        <f>S109*H109</f>
        <v>0</v>
      </c>
      <c r="U109" s="34"/>
      <c r="V109" s="34"/>
      <c r="W109" s="34"/>
      <c r="X109" s="34"/>
      <c r="Y109" s="34"/>
      <c r="Z109" s="34"/>
      <c r="AA109" s="34"/>
      <c r="AB109" s="34"/>
      <c r="AC109" s="34"/>
      <c r="AD109" s="34"/>
      <c r="AE109" s="34"/>
      <c r="AR109" s="186" t="s">
        <v>291</v>
      </c>
      <c r="AT109" s="186" t="s">
        <v>133</v>
      </c>
      <c r="AU109" s="186" t="s">
        <v>84</v>
      </c>
      <c r="AY109" s="17" t="s">
        <v>130</v>
      </c>
      <c r="BE109" s="187">
        <f>IF(N109="základní",J109,0)</f>
        <v>0</v>
      </c>
      <c r="BF109" s="187">
        <f>IF(N109="snížená",J109,0)</f>
        <v>0</v>
      </c>
      <c r="BG109" s="187">
        <f>IF(N109="zákl. přenesená",J109,0)</f>
        <v>0</v>
      </c>
      <c r="BH109" s="187">
        <f>IF(N109="sníž. přenesená",J109,0)</f>
        <v>0</v>
      </c>
      <c r="BI109" s="187">
        <f>IF(N109="nulová",J109,0)</f>
        <v>0</v>
      </c>
      <c r="BJ109" s="17" t="s">
        <v>84</v>
      </c>
      <c r="BK109" s="187">
        <f>ROUND(I109*H109,2)</f>
        <v>0</v>
      </c>
      <c r="BL109" s="17" t="s">
        <v>291</v>
      </c>
      <c r="BM109" s="186" t="s">
        <v>403</v>
      </c>
    </row>
    <row r="110" spans="1:65" s="2" customFormat="1" ht="19.5">
      <c r="A110" s="34"/>
      <c r="B110" s="35"/>
      <c r="C110" s="36"/>
      <c r="D110" s="190" t="s">
        <v>260</v>
      </c>
      <c r="E110" s="36"/>
      <c r="F110" s="222" t="s">
        <v>404</v>
      </c>
      <c r="G110" s="36"/>
      <c r="H110" s="36"/>
      <c r="I110" s="223"/>
      <c r="J110" s="36"/>
      <c r="K110" s="36"/>
      <c r="L110" s="39"/>
      <c r="M110" s="224"/>
      <c r="N110" s="225"/>
      <c r="O110" s="64"/>
      <c r="P110" s="64"/>
      <c r="Q110" s="64"/>
      <c r="R110" s="64"/>
      <c r="S110" s="64"/>
      <c r="T110" s="65"/>
      <c r="U110" s="34"/>
      <c r="V110" s="34"/>
      <c r="W110" s="34"/>
      <c r="X110" s="34"/>
      <c r="Y110" s="34"/>
      <c r="Z110" s="34"/>
      <c r="AA110" s="34"/>
      <c r="AB110" s="34"/>
      <c r="AC110" s="34"/>
      <c r="AD110" s="34"/>
      <c r="AE110" s="34"/>
      <c r="AT110" s="17" t="s">
        <v>260</v>
      </c>
      <c r="AU110" s="17" t="s">
        <v>84</v>
      </c>
    </row>
    <row r="111" spans="1:65" s="13" customFormat="1" ht="11.25">
      <c r="B111" s="188"/>
      <c r="C111" s="189"/>
      <c r="D111" s="190" t="s">
        <v>139</v>
      </c>
      <c r="E111" s="191" t="s">
        <v>35</v>
      </c>
      <c r="F111" s="192" t="s">
        <v>405</v>
      </c>
      <c r="G111" s="189"/>
      <c r="H111" s="193">
        <v>30.24</v>
      </c>
      <c r="I111" s="194"/>
      <c r="J111" s="189"/>
      <c r="K111" s="189"/>
      <c r="L111" s="195"/>
      <c r="M111" s="196"/>
      <c r="N111" s="197"/>
      <c r="O111" s="197"/>
      <c r="P111" s="197"/>
      <c r="Q111" s="197"/>
      <c r="R111" s="197"/>
      <c r="S111" s="197"/>
      <c r="T111" s="198"/>
      <c r="AT111" s="199" t="s">
        <v>139</v>
      </c>
      <c r="AU111" s="199" t="s">
        <v>84</v>
      </c>
      <c r="AV111" s="13" t="s">
        <v>86</v>
      </c>
      <c r="AW111" s="13" t="s">
        <v>37</v>
      </c>
      <c r="AX111" s="13" t="s">
        <v>84</v>
      </c>
      <c r="AY111" s="199" t="s">
        <v>130</v>
      </c>
    </row>
    <row r="112" spans="1:65" s="2" customFormat="1" ht="78" customHeight="1">
      <c r="A112" s="34"/>
      <c r="B112" s="35"/>
      <c r="C112" s="174" t="s">
        <v>197</v>
      </c>
      <c r="D112" s="174" t="s">
        <v>133</v>
      </c>
      <c r="E112" s="175" t="s">
        <v>406</v>
      </c>
      <c r="F112" s="176" t="s">
        <v>407</v>
      </c>
      <c r="G112" s="177" t="s">
        <v>210</v>
      </c>
      <c r="H112" s="178">
        <v>4</v>
      </c>
      <c r="I112" s="179"/>
      <c r="J112" s="180">
        <f>ROUND(I112*H112,2)</f>
        <v>0</v>
      </c>
      <c r="K112" s="181"/>
      <c r="L112" s="39"/>
      <c r="M112" s="182" t="s">
        <v>35</v>
      </c>
      <c r="N112" s="183" t="s">
        <v>47</v>
      </c>
      <c r="O112" s="64"/>
      <c r="P112" s="184">
        <f>O112*H112</f>
        <v>0</v>
      </c>
      <c r="Q112" s="184">
        <v>0</v>
      </c>
      <c r="R112" s="184">
        <f>Q112*H112</f>
        <v>0</v>
      </c>
      <c r="S112" s="184">
        <v>0</v>
      </c>
      <c r="T112" s="185">
        <f>S112*H112</f>
        <v>0</v>
      </c>
      <c r="U112" s="34"/>
      <c r="V112" s="34"/>
      <c r="W112" s="34"/>
      <c r="X112" s="34"/>
      <c r="Y112" s="34"/>
      <c r="Z112" s="34"/>
      <c r="AA112" s="34"/>
      <c r="AB112" s="34"/>
      <c r="AC112" s="34"/>
      <c r="AD112" s="34"/>
      <c r="AE112" s="34"/>
      <c r="AR112" s="186" t="s">
        <v>291</v>
      </c>
      <c r="AT112" s="186" t="s">
        <v>133</v>
      </c>
      <c r="AU112" s="186" t="s">
        <v>84</v>
      </c>
      <c r="AY112" s="17" t="s">
        <v>130</v>
      </c>
      <c r="BE112" s="187">
        <f>IF(N112="základní",J112,0)</f>
        <v>0</v>
      </c>
      <c r="BF112" s="187">
        <f>IF(N112="snížená",J112,0)</f>
        <v>0</v>
      </c>
      <c r="BG112" s="187">
        <f>IF(N112="zákl. přenesená",J112,0)</f>
        <v>0</v>
      </c>
      <c r="BH112" s="187">
        <f>IF(N112="sníž. přenesená",J112,0)</f>
        <v>0</v>
      </c>
      <c r="BI112" s="187">
        <f>IF(N112="nulová",J112,0)</f>
        <v>0</v>
      </c>
      <c r="BJ112" s="17" t="s">
        <v>84</v>
      </c>
      <c r="BK112" s="187">
        <f>ROUND(I112*H112,2)</f>
        <v>0</v>
      </c>
      <c r="BL112" s="17" t="s">
        <v>291</v>
      </c>
      <c r="BM112" s="186" t="s">
        <v>408</v>
      </c>
    </row>
    <row r="113" spans="1:51" s="2" customFormat="1" ht="19.5">
      <c r="A113" s="34"/>
      <c r="B113" s="35"/>
      <c r="C113" s="36"/>
      <c r="D113" s="190" t="s">
        <v>260</v>
      </c>
      <c r="E113" s="36"/>
      <c r="F113" s="222" t="s">
        <v>404</v>
      </c>
      <c r="G113" s="36"/>
      <c r="H113" s="36"/>
      <c r="I113" s="223"/>
      <c r="J113" s="36"/>
      <c r="K113" s="36"/>
      <c r="L113" s="39"/>
      <c r="M113" s="224"/>
      <c r="N113" s="225"/>
      <c r="O113" s="64"/>
      <c r="P113" s="64"/>
      <c r="Q113" s="64"/>
      <c r="R113" s="64"/>
      <c r="S113" s="64"/>
      <c r="T113" s="65"/>
      <c r="U113" s="34"/>
      <c r="V113" s="34"/>
      <c r="W113" s="34"/>
      <c r="X113" s="34"/>
      <c r="Y113" s="34"/>
      <c r="Z113" s="34"/>
      <c r="AA113" s="34"/>
      <c r="AB113" s="34"/>
      <c r="AC113" s="34"/>
      <c r="AD113" s="34"/>
      <c r="AE113" s="34"/>
      <c r="AT113" s="17" t="s">
        <v>260</v>
      </c>
      <c r="AU113" s="17" t="s">
        <v>84</v>
      </c>
    </row>
    <row r="114" spans="1:51" s="13" customFormat="1" ht="11.25">
      <c r="B114" s="188"/>
      <c r="C114" s="189"/>
      <c r="D114" s="190" t="s">
        <v>139</v>
      </c>
      <c r="E114" s="191" t="s">
        <v>35</v>
      </c>
      <c r="F114" s="192" t="s">
        <v>409</v>
      </c>
      <c r="G114" s="189"/>
      <c r="H114" s="193">
        <v>4</v>
      </c>
      <c r="I114" s="194"/>
      <c r="J114" s="189"/>
      <c r="K114" s="189"/>
      <c r="L114" s="195"/>
      <c r="M114" s="226"/>
      <c r="N114" s="227"/>
      <c r="O114" s="227"/>
      <c r="P114" s="227"/>
      <c r="Q114" s="227"/>
      <c r="R114" s="227"/>
      <c r="S114" s="227"/>
      <c r="T114" s="228"/>
      <c r="AT114" s="199" t="s">
        <v>139</v>
      </c>
      <c r="AU114" s="199" t="s">
        <v>84</v>
      </c>
      <c r="AV114" s="13" t="s">
        <v>86</v>
      </c>
      <c r="AW114" s="13" t="s">
        <v>37</v>
      </c>
      <c r="AX114" s="13" t="s">
        <v>84</v>
      </c>
      <c r="AY114" s="199" t="s">
        <v>130</v>
      </c>
    </row>
    <row r="115" spans="1:51" s="2" customFormat="1" ht="6.95" customHeight="1">
      <c r="A115" s="34"/>
      <c r="B115" s="47"/>
      <c r="C115" s="48"/>
      <c r="D115" s="48"/>
      <c r="E115" s="48"/>
      <c r="F115" s="48"/>
      <c r="G115" s="48"/>
      <c r="H115" s="48"/>
      <c r="I115" s="48"/>
      <c r="J115" s="48"/>
      <c r="K115" s="48"/>
      <c r="L115" s="39"/>
      <c r="M115" s="34"/>
      <c r="O115" s="34"/>
      <c r="P115" s="34"/>
      <c r="Q115" s="34"/>
      <c r="R115" s="34"/>
      <c r="S115" s="34"/>
      <c r="T115" s="34"/>
      <c r="U115" s="34"/>
      <c r="V115" s="34"/>
      <c r="W115" s="34"/>
      <c r="X115" s="34"/>
      <c r="Y115" s="34"/>
      <c r="Z115" s="34"/>
      <c r="AA115" s="34"/>
      <c r="AB115" s="34"/>
      <c r="AC115" s="34"/>
      <c r="AD115" s="34"/>
      <c r="AE115" s="34"/>
    </row>
  </sheetData>
  <sheetProtection algorithmName="SHA-512" hashValue="o+90gYK7P9O7qmZSPXNIYD3hB82xcIjPhQj1gzgeerpEfwwCXvOZQBZKSE4xa34VoN97GYoaN8PJ8riknZwptw==" saltValue="csWjq1fFDx5ppPtvyMgtfhnaLjeqN4vCGNuMV7/SZXaCrB17FboxbLxOLtKbnIFp3Tq5QL/kXirUbrwmEL+j/w==" spinCount="100000" sheet="1" objects="1" scenarios="1" formatColumns="0" formatRows="0" autoFilter="0"/>
  <autoFilter ref="C81:K114"/>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5"/>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7"/>
      <c r="M2" s="357"/>
      <c r="N2" s="357"/>
      <c r="O2" s="357"/>
      <c r="P2" s="357"/>
      <c r="Q2" s="357"/>
      <c r="R2" s="357"/>
      <c r="S2" s="357"/>
      <c r="T2" s="357"/>
      <c r="U2" s="357"/>
      <c r="V2" s="357"/>
      <c r="AT2" s="17" t="s">
        <v>92</v>
      </c>
    </row>
    <row r="3" spans="1:46" s="1" customFormat="1" ht="6.95" customHeight="1">
      <c r="B3" s="101"/>
      <c r="C3" s="102"/>
      <c r="D3" s="102"/>
      <c r="E3" s="102"/>
      <c r="F3" s="102"/>
      <c r="G3" s="102"/>
      <c r="H3" s="102"/>
      <c r="I3" s="102"/>
      <c r="J3" s="102"/>
      <c r="K3" s="102"/>
      <c r="L3" s="20"/>
      <c r="AT3" s="17" t="s">
        <v>86</v>
      </c>
    </row>
    <row r="4" spans="1:46" s="1" customFormat="1" ht="24.95" customHeight="1">
      <c r="B4" s="20"/>
      <c r="D4" s="103" t="s">
        <v>105</v>
      </c>
      <c r="L4" s="20"/>
      <c r="M4" s="104" t="s">
        <v>10</v>
      </c>
      <c r="AT4" s="17" t="s">
        <v>4</v>
      </c>
    </row>
    <row r="5" spans="1:46" s="1" customFormat="1" ht="6.95" customHeight="1">
      <c r="B5" s="20"/>
      <c r="L5" s="20"/>
    </row>
    <row r="6" spans="1:46" s="1" customFormat="1" ht="12" customHeight="1">
      <c r="B6" s="20"/>
      <c r="D6" s="105" t="s">
        <v>16</v>
      </c>
      <c r="L6" s="20"/>
    </row>
    <row r="7" spans="1:46" s="1" customFormat="1" ht="16.5" customHeight="1">
      <c r="B7" s="20"/>
      <c r="E7" s="358" t="str">
        <f>'Rekapitulace stavby'!K6</f>
        <v>Výměna pražců a kolejnic v úseku Veselí nad Lužnicí – Počátky-Žirovnice I. etapa</v>
      </c>
      <c r="F7" s="359"/>
      <c r="G7" s="359"/>
      <c r="H7" s="359"/>
      <c r="L7" s="20"/>
    </row>
    <row r="8" spans="1:46" s="2" customFormat="1" ht="12" customHeight="1">
      <c r="A8" s="34"/>
      <c r="B8" s="39"/>
      <c r="C8" s="34"/>
      <c r="D8" s="105" t="s">
        <v>106</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360" t="s">
        <v>410</v>
      </c>
      <c r="F9" s="361"/>
      <c r="G9" s="361"/>
      <c r="H9" s="361"/>
      <c r="I9" s="34"/>
      <c r="J9" s="34"/>
      <c r="K9" s="34"/>
      <c r="L9" s="106"/>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18</v>
      </c>
      <c r="E11" s="34"/>
      <c r="F11" s="107" t="s">
        <v>19</v>
      </c>
      <c r="G11" s="34"/>
      <c r="H11" s="34"/>
      <c r="I11" s="105" t="s">
        <v>20</v>
      </c>
      <c r="J11" s="107" t="s">
        <v>21</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22</v>
      </c>
      <c r="E12" s="34"/>
      <c r="F12" s="107" t="s">
        <v>23</v>
      </c>
      <c r="G12" s="34"/>
      <c r="H12" s="34"/>
      <c r="I12" s="105" t="s">
        <v>24</v>
      </c>
      <c r="J12" s="108" t="str">
        <f>'Rekapitulace stavby'!AN8</f>
        <v>24. 5. 2023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26</v>
      </c>
      <c r="E14" s="34"/>
      <c r="F14" s="34"/>
      <c r="G14" s="34"/>
      <c r="H14" s="34"/>
      <c r="I14" s="105" t="s">
        <v>27</v>
      </c>
      <c r="J14" s="107" t="s">
        <v>28</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29</v>
      </c>
      <c r="F15" s="34"/>
      <c r="G15" s="34"/>
      <c r="H15" s="34"/>
      <c r="I15" s="105" t="s">
        <v>30</v>
      </c>
      <c r="J15" s="107" t="s">
        <v>31</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32</v>
      </c>
      <c r="E17" s="34"/>
      <c r="F17" s="34"/>
      <c r="G17" s="34"/>
      <c r="H17" s="34"/>
      <c r="I17" s="105" t="s">
        <v>27</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362" t="str">
        <f>'Rekapitulace stavby'!E14</f>
        <v>Vyplň údaj</v>
      </c>
      <c r="F18" s="363"/>
      <c r="G18" s="363"/>
      <c r="H18" s="363"/>
      <c r="I18" s="105" t="s">
        <v>30</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34</v>
      </c>
      <c r="E20" s="34"/>
      <c r="F20" s="34"/>
      <c r="G20" s="34"/>
      <c r="H20" s="34"/>
      <c r="I20" s="105" t="s">
        <v>27</v>
      </c>
      <c r="J20" s="107" t="str">
        <f>IF('Rekapitulace stavby'!AN16="","",'Rekapitulace stavby'!AN16)</f>
        <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tr">
        <f>IF('Rekapitulace stavby'!E17="","",'Rekapitulace stavby'!E17)</f>
        <v xml:space="preserve"> </v>
      </c>
      <c r="F21" s="34"/>
      <c r="G21" s="34"/>
      <c r="H21" s="34"/>
      <c r="I21" s="105" t="s">
        <v>30</v>
      </c>
      <c r="J21" s="107" t="str">
        <f>IF('Rekapitulace stavby'!AN17="","",'Rekapitulace stavby'!AN17)</f>
        <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27</v>
      </c>
      <c r="J23" s="107" t="s">
        <v>35</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39</v>
      </c>
      <c r="F24" s="34"/>
      <c r="G24" s="34"/>
      <c r="H24" s="34"/>
      <c r="I24" s="105" t="s">
        <v>30</v>
      </c>
      <c r="J24" s="107" t="s">
        <v>35</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40</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364" t="s">
        <v>35</v>
      </c>
      <c r="F27" s="364"/>
      <c r="G27" s="364"/>
      <c r="H27" s="364"/>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42</v>
      </c>
      <c r="E30" s="34"/>
      <c r="F30" s="34"/>
      <c r="G30" s="34"/>
      <c r="H30" s="34"/>
      <c r="I30" s="34"/>
      <c r="J30" s="114">
        <f>ROUND(J82,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44</v>
      </c>
      <c r="G32" s="34"/>
      <c r="H32" s="34"/>
      <c r="I32" s="115" t="s">
        <v>43</v>
      </c>
      <c r="J32" s="115" t="s">
        <v>45</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46</v>
      </c>
      <c r="E33" s="105" t="s">
        <v>47</v>
      </c>
      <c r="F33" s="117">
        <f>ROUND((SUM(BE82:BE134)),  2)</f>
        <v>0</v>
      </c>
      <c r="G33" s="34"/>
      <c r="H33" s="34"/>
      <c r="I33" s="118">
        <v>0.21</v>
      </c>
      <c r="J33" s="117">
        <f>ROUND(((SUM(BE82:BE134))*I33),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48</v>
      </c>
      <c r="F34" s="117">
        <f>ROUND((SUM(BF82:BF134)),  2)</f>
        <v>0</v>
      </c>
      <c r="G34" s="34"/>
      <c r="H34" s="34"/>
      <c r="I34" s="118">
        <v>0.15</v>
      </c>
      <c r="J34" s="117">
        <f>ROUND(((SUM(BF82:BF134))*I34),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49</v>
      </c>
      <c r="F35" s="117">
        <f>ROUND((SUM(BG82:BG134)),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50</v>
      </c>
      <c r="F36" s="117">
        <f>ROUND((SUM(BH82:BH134)),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51</v>
      </c>
      <c r="F37" s="117">
        <f>ROUND((SUM(BI82:BI134)),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52</v>
      </c>
      <c r="E39" s="121"/>
      <c r="F39" s="121"/>
      <c r="G39" s="122" t="s">
        <v>53</v>
      </c>
      <c r="H39" s="123" t="s">
        <v>54</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365" t="str">
        <f>E7</f>
        <v>Výměna pražců a kolejnic v úseku Veselí nad Lužnicí – Počátky-Žirovnice I. etapa</v>
      </c>
      <c r="F48" s="366"/>
      <c r="G48" s="366"/>
      <c r="H48" s="366"/>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318" t="str">
        <f>E9</f>
        <v>SO 03 - Oprava přejezdu P6139 v km 5,958</v>
      </c>
      <c r="F50" s="367"/>
      <c r="G50" s="367"/>
      <c r="H50" s="367"/>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22</v>
      </c>
      <c r="D52" s="36"/>
      <c r="E52" s="36"/>
      <c r="F52" s="27" t="str">
        <f>F12</f>
        <v>trať 225 dle JŘ, TÚ Veselí n/L. - Doňov</v>
      </c>
      <c r="G52" s="36"/>
      <c r="H52" s="36"/>
      <c r="I52" s="29" t="s">
        <v>24</v>
      </c>
      <c r="J52" s="59" t="str">
        <f>IF(J12="","",J12)</f>
        <v>24. 5. 2023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26</v>
      </c>
      <c r="D54" s="36"/>
      <c r="E54" s="36"/>
      <c r="F54" s="27" t="str">
        <f>E15</f>
        <v>Správa železnic, státní organizace, OŘ Plzeň</v>
      </c>
      <c r="G54" s="36"/>
      <c r="H54" s="36"/>
      <c r="I54" s="29" t="s">
        <v>34</v>
      </c>
      <c r="J54" s="32" t="str">
        <f>E21</f>
        <v xml:space="preserve"> </v>
      </c>
      <c r="K54" s="36"/>
      <c r="L54" s="106"/>
      <c r="S54" s="34"/>
      <c r="T54" s="34"/>
      <c r="U54" s="34"/>
      <c r="V54" s="34"/>
      <c r="W54" s="34"/>
      <c r="X54" s="34"/>
      <c r="Y54" s="34"/>
      <c r="Z54" s="34"/>
      <c r="AA54" s="34"/>
      <c r="AB54" s="34"/>
      <c r="AC54" s="34"/>
      <c r="AD54" s="34"/>
      <c r="AE54" s="34"/>
    </row>
    <row r="55" spans="1:47" s="2" customFormat="1" ht="15.2" customHeight="1">
      <c r="A55" s="34"/>
      <c r="B55" s="35"/>
      <c r="C55" s="29" t="s">
        <v>32</v>
      </c>
      <c r="D55" s="36"/>
      <c r="E55" s="36"/>
      <c r="F55" s="27" t="str">
        <f>IF(E18="","",E18)</f>
        <v>Vyplň údaj</v>
      </c>
      <c r="G55" s="36"/>
      <c r="H55" s="36"/>
      <c r="I55" s="29" t="s">
        <v>38</v>
      </c>
      <c r="J55" s="32" t="str">
        <f>E24</f>
        <v>Libor Brabenec</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109</v>
      </c>
      <c r="D57" s="131"/>
      <c r="E57" s="131"/>
      <c r="F57" s="131"/>
      <c r="G57" s="131"/>
      <c r="H57" s="131"/>
      <c r="I57" s="131"/>
      <c r="J57" s="132" t="s">
        <v>110</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74</v>
      </c>
      <c r="D59" s="36"/>
      <c r="E59" s="36"/>
      <c r="F59" s="36"/>
      <c r="G59" s="36"/>
      <c r="H59" s="36"/>
      <c r="I59" s="36"/>
      <c r="J59" s="77">
        <f>J82</f>
        <v>0</v>
      </c>
      <c r="K59" s="36"/>
      <c r="L59" s="106"/>
      <c r="S59" s="34"/>
      <c r="T59" s="34"/>
      <c r="U59" s="34"/>
      <c r="V59" s="34"/>
      <c r="W59" s="34"/>
      <c r="X59" s="34"/>
      <c r="Y59" s="34"/>
      <c r="Z59" s="34"/>
      <c r="AA59" s="34"/>
      <c r="AB59" s="34"/>
      <c r="AC59" s="34"/>
      <c r="AD59" s="34"/>
      <c r="AE59" s="34"/>
      <c r="AU59" s="17" t="s">
        <v>111</v>
      </c>
    </row>
    <row r="60" spans="1:47" s="9" customFormat="1" ht="24.95" customHeight="1">
      <c r="B60" s="134"/>
      <c r="C60" s="135"/>
      <c r="D60" s="136" t="s">
        <v>112</v>
      </c>
      <c r="E60" s="137"/>
      <c r="F60" s="137"/>
      <c r="G60" s="137"/>
      <c r="H60" s="137"/>
      <c r="I60" s="137"/>
      <c r="J60" s="138">
        <f>J83</f>
        <v>0</v>
      </c>
      <c r="K60" s="135"/>
      <c r="L60" s="139"/>
    </row>
    <row r="61" spans="1:47" s="10" customFormat="1" ht="19.899999999999999" customHeight="1">
      <c r="B61" s="140"/>
      <c r="C61" s="141"/>
      <c r="D61" s="142" t="s">
        <v>113</v>
      </c>
      <c r="E61" s="143"/>
      <c r="F61" s="143"/>
      <c r="G61" s="143"/>
      <c r="H61" s="143"/>
      <c r="I61" s="143"/>
      <c r="J61" s="144">
        <f>J84</f>
        <v>0</v>
      </c>
      <c r="K61" s="141"/>
      <c r="L61" s="145"/>
    </row>
    <row r="62" spans="1:47" s="9" customFormat="1" ht="24.95" customHeight="1">
      <c r="B62" s="134"/>
      <c r="C62" s="135"/>
      <c r="D62" s="136" t="s">
        <v>114</v>
      </c>
      <c r="E62" s="137"/>
      <c r="F62" s="137"/>
      <c r="G62" s="137"/>
      <c r="H62" s="137"/>
      <c r="I62" s="137"/>
      <c r="J62" s="138">
        <f>J120</f>
        <v>0</v>
      </c>
      <c r="K62" s="135"/>
      <c r="L62" s="139"/>
    </row>
    <row r="63" spans="1:47" s="2" customFormat="1" ht="21.75" customHeight="1">
      <c r="A63" s="34"/>
      <c r="B63" s="35"/>
      <c r="C63" s="36"/>
      <c r="D63" s="36"/>
      <c r="E63" s="36"/>
      <c r="F63" s="36"/>
      <c r="G63" s="36"/>
      <c r="H63" s="36"/>
      <c r="I63" s="36"/>
      <c r="J63" s="36"/>
      <c r="K63" s="36"/>
      <c r="L63" s="106"/>
      <c r="S63" s="34"/>
      <c r="T63" s="34"/>
      <c r="U63" s="34"/>
      <c r="V63" s="34"/>
      <c r="W63" s="34"/>
      <c r="X63" s="34"/>
      <c r="Y63" s="34"/>
      <c r="Z63" s="34"/>
      <c r="AA63" s="34"/>
      <c r="AB63" s="34"/>
      <c r="AC63" s="34"/>
      <c r="AD63" s="34"/>
      <c r="AE63" s="34"/>
    </row>
    <row r="64" spans="1:47" s="2" customFormat="1" ht="6.95" customHeight="1">
      <c r="A64" s="34"/>
      <c r="B64" s="47"/>
      <c r="C64" s="48"/>
      <c r="D64" s="48"/>
      <c r="E64" s="48"/>
      <c r="F64" s="48"/>
      <c r="G64" s="48"/>
      <c r="H64" s="48"/>
      <c r="I64" s="48"/>
      <c r="J64" s="48"/>
      <c r="K64" s="48"/>
      <c r="L64" s="106"/>
      <c r="S64" s="34"/>
      <c r="T64" s="34"/>
      <c r="U64" s="34"/>
      <c r="V64" s="34"/>
      <c r="W64" s="34"/>
      <c r="X64" s="34"/>
      <c r="Y64" s="34"/>
      <c r="Z64" s="34"/>
      <c r="AA64" s="34"/>
      <c r="AB64" s="34"/>
      <c r="AC64" s="34"/>
      <c r="AD64" s="34"/>
      <c r="AE64" s="34"/>
    </row>
    <row r="68" spans="1:31" s="2" customFormat="1" ht="6.95" customHeight="1">
      <c r="A68" s="34"/>
      <c r="B68" s="49"/>
      <c r="C68" s="50"/>
      <c r="D68" s="50"/>
      <c r="E68" s="50"/>
      <c r="F68" s="50"/>
      <c r="G68" s="50"/>
      <c r="H68" s="50"/>
      <c r="I68" s="50"/>
      <c r="J68" s="50"/>
      <c r="K68" s="50"/>
      <c r="L68" s="106"/>
      <c r="S68" s="34"/>
      <c r="T68" s="34"/>
      <c r="U68" s="34"/>
      <c r="V68" s="34"/>
      <c r="W68" s="34"/>
      <c r="X68" s="34"/>
      <c r="Y68" s="34"/>
      <c r="Z68" s="34"/>
      <c r="AA68" s="34"/>
      <c r="AB68" s="34"/>
      <c r="AC68" s="34"/>
      <c r="AD68" s="34"/>
      <c r="AE68" s="34"/>
    </row>
    <row r="69" spans="1:31" s="2" customFormat="1" ht="24.95" customHeight="1">
      <c r="A69" s="34"/>
      <c r="B69" s="35"/>
      <c r="C69" s="23" t="s">
        <v>115</v>
      </c>
      <c r="D69" s="36"/>
      <c r="E69" s="36"/>
      <c r="F69" s="36"/>
      <c r="G69" s="36"/>
      <c r="H69" s="36"/>
      <c r="I69" s="36"/>
      <c r="J69" s="36"/>
      <c r="K69" s="36"/>
      <c r="L69" s="106"/>
      <c r="S69" s="34"/>
      <c r="T69" s="34"/>
      <c r="U69" s="34"/>
      <c r="V69" s="34"/>
      <c r="W69" s="34"/>
      <c r="X69" s="34"/>
      <c r="Y69" s="34"/>
      <c r="Z69" s="34"/>
      <c r="AA69" s="34"/>
      <c r="AB69" s="34"/>
      <c r="AC69" s="34"/>
      <c r="AD69" s="34"/>
      <c r="AE69" s="34"/>
    </row>
    <row r="70" spans="1:31" s="2" customFormat="1" ht="6.95" customHeight="1">
      <c r="A70" s="34"/>
      <c r="B70" s="35"/>
      <c r="C70" s="36"/>
      <c r="D70" s="36"/>
      <c r="E70" s="36"/>
      <c r="F70" s="36"/>
      <c r="G70" s="36"/>
      <c r="H70" s="36"/>
      <c r="I70" s="36"/>
      <c r="J70" s="36"/>
      <c r="K70" s="36"/>
      <c r="L70" s="106"/>
      <c r="S70" s="34"/>
      <c r="T70" s="34"/>
      <c r="U70" s="34"/>
      <c r="V70" s="34"/>
      <c r="W70" s="34"/>
      <c r="X70" s="34"/>
      <c r="Y70" s="34"/>
      <c r="Z70" s="34"/>
      <c r="AA70" s="34"/>
      <c r="AB70" s="34"/>
      <c r="AC70" s="34"/>
      <c r="AD70" s="34"/>
      <c r="AE70" s="34"/>
    </row>
    <row r="71" spans="1:31" s="2" customFormat="1" ht="12" customHeight="1">
      <c r="A71" s="34"/>
      <c r="B71" s="35"/>
      <c r="C71" s="29" t="s">
        <v>16</v>
      </c>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16.5" customHeight="1">
      <c r="A72" s="34"/>
      <c r="B72" s="35"/>
      <c r="C72" s="36"/>
      <c r="D72" s="36"/>
      <c r="E72" s="365" t="str">
        <f>E7</f>
        <v>Výměna pražců a kolejnic v úseku Veselí nad Lužnicí – Počátky-Žirovnice I. etapa</v>
      </c>
      <c r="F72" s="366"/>
      <c r="G72" s="366"/>
      <c r="H72" s="366"/>
      <c r="I72" s="36"/>
      <c r="J72" s="36"/>
      <c r="K72" s="36"/>
      <c r="L72" s="106"/>
      <c r="S72" s="34"/>
      <c r="T72" s="34"/>
      <c r="U72" s="34"/>
      <c r="V72" s="34"/>
      <c r="W72" s="34"/>
      <c r="X72" s="34"/>
      <c r="Y72" s="34"/>
      <c r="Z72" s="34"/>
      <c r="AA72" s="34"/>
      <c r="AB72" s="34"/>
      <c r="AC72" s="34"/>
      <c r="AD72" s="34"/>
      <c r="AE72" s="34"/>
    </row>
    <row r="73" spans="1:31" s="2" customFormat="1" ht="12" customHeight="1">
      <c r="A73" s="34"/>
      <c r="B73" s="35"/>
      <c r="C73" s="29" t="s">
        <v>106</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6.5" customHeight="1">
      <c r="A74" s="34"/>
      <c r="B74" s="35"/>
      <c r="C74" s="36"/>
      <c r="D74" s="36"/>
      <c r="E74" s="318" t="str">
        <f>E9</f>
        <v>SO 03 - Oprava přejezdu P6139 v km 5,958</v>
      </c>
      <c r="F74" s="367"/>
      <c r="G74" s="367"/>
      <c r="H74" s="367"/>
      <c r="I74" s="36"/>
      <c r="J74" s="36"/>
      <c r="K74" s="36"/>
      <c r="L74" s="106"/>
      <c r="S74" s="34"/>
      <c r="T74" s="34"/>
      <c r="U74" s="34"/>
      <c r="V74" s="34"/>
      <c r="W74" s="34"/>
      <c r="X74" s="34"/>
      <c r="Y74" s="34"/>
      <c r="Z74" s="34"/>
      <c r="AA74" s="34"/>
      <c r="AB74" s="34"/>
      <c r="AC74" s="34"/>
      <c r="AD74" s="34"/>
      <c r="AE74" s="34"/>
    </row>
    <row r="75" spans="1:31" s="2" customFormat="1" ht="6.95" customHeight="1">
      <c r="A75" s="34"/>
      <c r="B75" s="35"/>
      <c r="C75" s="36"/>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22</v>
      </c>
      <c r="D76" s="36"/>
      <c r="E76" s="36"/>
      <c r="F76" s="27" t="str">
        <f>F12</f>
        <v>trať 225 dle JŘ, TÚ Veselí n/L. - Doňov</v>
      </c>
      <c r="G76" s="36"/>
      <c r="H76" s="36"/>
      <c r="I76" s="29" t="s">
        <v>24</v>
      </c>
      <c r="J76" s="59" t="str">
        <f>IF(J12="","",J12)</f>
        <v>24. 5. 2023</v>
      </c>
      <c r="K76" s="36"/>
      <c r="L76" s="106"/>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5.2" customHeight="1">
      <c r="A78" s="34"/>
      <c r="B78" s="35"/>
      <c r="C78" s="29" t="s">
        <v>26</v>
      </c>
      <c r="D78" s="36"/>
      <c r="E78" s="36"/>
      <c r="F78" s="27" t="str">
        <f>E15</f>
        <v>Správa železnic, státní organizace, OŘ Plzeň</v>
      </c>
      <c r="G78" s="36"/>
      <c r="H78" s="36"/>
      <c r="I78" s="29" t="s">
        <v>34</v>
      </c>
      <c r="J78" s="32" t="str">
        <f>E21</f>
        <v xml:space="preserve"> </v>
      </c>
      <c r="K78" s="36"/>
      <c r="L78" s="106"/>
      <c r="S78" s="34"/>
      <c r="T78" s="34"/>
      <c r="U78" s="34"/>
      <c r="V78" s="34"/>
      <c r="W78" s="34"/>
      <c r="X78" s="34"/>
      <c r="Y78" s="34"/>
      <c r="Z78" s="34"/>
      <c r="AA78" s="34"/>
      <c r="AB78" s="34"/>
      <c r="AC78" s="34"/>
      <c r="AD78" s="34"/>
      <c r="AE78" s="34"/>
    </row>
    <row r="79" spans="1:31" s="2" customFormat="1" ht="15.2" customHeight="1">
      <c r="A79" s="34"/>
      <c r="B79" s="35"/>
      <c r="C79" s="29" t="s">
        <v>32</v>
      </c>
      <c r="D79" s="36"/>
      <c r="E79" s="36"/>
      <c r="F79" s="27" t="str">
        <f>IF(E18="","",E18)</f>
        <v>Vyplň údaj</v>
      </c>
      <c r="G79" s="36"/>
      <c r="H79" s="36"/>
      <c r="I79" s="29" t="s">
        <v>38</v>
      </c>
      <c r="J79" s="32" t="str">
        <f>E24</f>
        <v>Libor Brabenec</v>
      </c>
      <c r="K79" s="36"/>
      <c r="L79" s="106"/>
      <c r="S79" s="34"/>
      <c r="T79" s="34"/>
      <c r="U79" s="34"/>
      <c r="V79" s="34"/>
      <c r="W79" s="34"/>
      <c r="X79" s="34"/>
      <c r="Y79" s="34"/>
      <c r="Z79" s="34"/>
      <c r="AA79" s="34"/>
      <c r="AB79" s="34"/>
      <c r="AC79" s="34"/>
      <c r="AD79" s="34"/>
      <c r="AE79" s="34"/>
    </row>
    <row r="80" spans="1:31" s="2" customFormat="1" ht="10.3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11" customFormat="1" ht="29.25" customHeight="1">
      <c r="A81" s="146"/>
      <c r="B81" s="147"/>
      <c r="C81" s="148" t="s">
        <v>116</v>
      </c>
      <c r="D81" s="149" t="s">
        <v>61</v>
      </c>
      <c r="E81" s="149" t="s">
        <v>57</v>
      </c>
      <c r="F81" s="149" t="s">
        <v>58</v>
      </c>
      <c r="G81" s="149" t="s">
        <v>117</v>
      </c>
      <c r="H81" s="149" t="s">
        <v>118</v>
      </c>
      <c r="I81" s="149" t="s">
        <v>119</v>
      </c>
      <c r="J81" s="150" t="s">
        <v>110</v>
      </c>
      <c r="K81" s="151" t="s">
        <v>120</v>
      </c>
      <c r="L81" s="152"/>
      <c r="M81" s="68" t="s">
        <v>35</v>
      </c>
      <c r="N81" s="69" t="s">
        <v>46</v>
      </c>
      <c r="O81" s="69" t="s">
        <v>121</v>
      </c>
      <c r="P81" s="69" t="s">
        <v>122</v>
      </c>
      <c r="Q81" s="69" t="s">
        <v>123</v>
      </c>
      <c r="R81" s="69" t="s">
        <v>124</v>
      </c>
      <c r="S81" s="69" t="s">
        <v>125</v>
      </c>
      <c r="T81" s="70" t="s">
        <v>126</v>
      </c>
      <c r="U81" s="146"/>
      <c r="V81" s="146"/>
      <c r="W81" s="146"/>
      <c r="X81" s="146"/>
      <c r="Y81" s="146"/>
      <c r="Z81" s="146"/>
      <c r="AA81" s="146"/>
      <c r="AB81" s="146"/>
      <c r="AC81" s="146"/>
      <c r="AD81" s="146"/>
      <c r="AE81" s="146"/>
    </row>
    <row r="82" spans="1:65" s="2" customFormat="1" ht="22.9" customHeight="1">
      <c r="A82" s="34"/>
      <c r="B82" s="35"/>
      <c r="C82" s="75" t="s">
        <v>127</v>
      </c>
      <c r="D82" s="36"/>
      <c r="E82" s="36"/>
      <c r="F82" s="36"/>
      <c r="G82" s="36"/>
      <c r="H82" s="36"/>
      <c r="I82" s="36"/>
      <c r="J82" s="153">
        <f>BK82</f>
        <v>0</v>
      </c>
      <c r="K82" s="36"/>
      <c r="L82" s="39"/>
      <c r="M82" s="71"/>
      <c r="N82" s="154"/>
      <c r="O82" s="72"/>
      <c r="P82" s="155">
        <f>P83+P120</f>
        <v>0</v>
      </c>
      <c r="Q82" s="72"/>
      <c r="R82" s="155">
        <f>R83+R120</f>
        <v>65.264500000000012</v>
      </c>
      <c r="S82" s="72"/>
      <c r="T82" s="156">
        <f>T83+T120</f>
        <v>0</v>
      </c>
      <c r="U82" s="34"/>
      <c r="V82" s="34"/>
      <c r="W82" s="34"/>
      <c r="X82" s="34"/>
      <c r="Y82" s="34"/>
      <c r="Z82" s="34"/>
      <c r="AA82" s="34"/>
      <c r="AB82" s="34"/>
      <c r="AC82" s="34"/>
      <c r="AD82" s="34"/>
      <c r="AE82" s="34"/>
      <c r="AT82" s="17" t="s">
        <v>75</v>
      </c>
      <c r="AU82" s="17" t="s">
        <v>111</v>
      </c>
      <c r="BK82" s="157">
        <f>BK83+BK120</f>
        <v>0</v>
      </c>
    </row>
    <row r="83" spans="1:65" s="12" customFormat="1" ht="25.9" customHeight="1">
      <c r="B83" s="158"/>
      <c r="C83" s="159"/>
      <c r="D83" s="160" t="s">
        <v>75</v>
      </c>
      <c r="E83" s="161" t="s">
        <v>128</v>
      </c>
      <c r="F83" s="161" t="s">
        <v>129</v>
      </c>
      <c r="G83" s="159"/>
      <c r="H83" s="159"/>
      <c r="I83" s="162"/>
      <c r="J83" s="163">
        <f>BK83</f>
        <v>0</v>
      </c>
      <c r="K83" s="159"/>
      <c r="L83" s="164"/>
      <c r="M83" s="165"/>
      <c r="N83" s="166"/>
      <c r="O83" s="166"/>
      <c r="P83" s="167">
        <f>P84</f>
        <v>0</v>
      </c>
      <c r="Q83" s="166"/>
      <c r="R83" s="167">
        <f>R84</f>
        <v>65.264500000000012</v>
      </c>
      <c r="S83" s="166"/>
      <c r="T83" s="168">
        <f>T84</f>
        <v>0</v>
      </c>
      <c r="AR83" s="169" t="s">
        <v>84</v>
      </c>
      <c r="AT83" s="170" t="s">
        <v>75</v>
      </c>
      <c r="AU83" s="170" t="s">
        <v>76</v>
      </c>
      <c r="AY83" s="169" t="s">
        <v>130</v>
      </c>
      <c r="BK83" s="171">
        <f>BK84</f>
        <v>0</v>
      </c>
    </row>
    <row r="84" spans="1:65" s="12" customFormat="1" ht="22.9" customHeight="1">
      <c r="B84" s="158"/>
      <c r="C84" s="159"/>
      <c r="D84" s="160" t="s">
        <v>75</v>
      </c>
      <c r="E84" s="172" t="s">
        <v>131</v>
      </c>
      <c r="F84" s="172" t="s">
        <v>132</v>
      </c>
      <c r="G84" s="159"/>
      <c r="H84" s="159"/>
      <c r="I84" s="162"/>
      <c r="J84" s="173">
        <f>BK84</f>
        <v>0</v>
      </c>
      <c r="K84" s="159"/>
      <c r="L84" s="164"/>
      <c r="M84" s="165"/>
      <c r="N84" s="166"/>
      <c r="O84" s="166"/>
      <c r="P84" s="167">
        <f>SUM(P85:P119)</f>
        <v>0</v>
      </c>
      <c r="Q84" s="166"/>
      <c r="R84" s="167">
        <f>SUM(R85:R119)</f>
        <v>65.264500000000012</v>
      </c>
      <c r="S84" s="166"/>
      <c r="T84" s="168">
        <f>SUM(T85:T119)</f>
        <v>0</v>
      </c>
      <c r="AR84" s="169" t="s">
        <v>84</v>
      </c>
      <c r="AT84" s="170" t="s">
        <v>75</v>
      </c>
      <c r="AU84" s="170" t="s">
        <v>84</v>
      </c>
      <c r="AY84" s="169" t="s">
        <v>130</v>
      </c>
      <c r="BK84" s="171">
        <f>SUM(BK85:BK119)</f>
        <v>0</v>
      </c>
    </row>
    <row r="85" spans="1:65" s="2" customFormat="1" ht="37.9" customHeight="1">
      <c r="A85" s="34"/>
      <c r="B85" s="35"/>
      <c r="C85" s="174" t="s">
        <v>84</v>
      </c>
      <c r="D85" s="174" t="s">
        <v>133</v>
      </c>
      <c r="E85" s="175" t="s">
        <v>411</v>
      </c>
      <c r="F85" s="176" t="s">
        <v>412</v>
      </c>
      <c r="G85" s="177" t="s">
        <v>159</v>
      </c>
      <c r="H85" s="178">
        <v>9</v>
      </c>
      <c r="I85" s="179"/>
      <c r="J85" s="180">
        <f>ROUND(I85*H85,2)</f>
        <v>0</v>
      </c>
      <c r="K85" s="181"/>
      <c r="L85" s="39"/>
      <c r="M85" s="182" t="s">
        <v>35</v>
      </c>
      <c r="N85" s="183" t="s">
        <v>47</v>
      </c>
      <c r="O85" s="64"/>
      <c r="P85" s="184">
        <f>O85*H85</f>
        <v>0</v>
      </c>
      <c r="Q85" s="184">
        <v>0</v>
      </c>
      <c r="R85" s="184">
        <f>Q85*H85</f>
        <v>0</v>
      </c>
      <c r="S85" s="184">
        <v>0</v>
      </c>
      <c r="T85" s="185">
        <f>S85*H85</f>
        <v>0</v>
      </c>
      <c r="U85" s="34"/>
      <c r="V85" s="34"/>
      <c r="W85" s="34"/>
      <c r="X85" s="34"/>
      <c r="Y85" s="34"/>
      <c r="Z85" s="34"/>
      <c r="AA85" s="34"/>
      <c r="AB85" s="34"/>
      <c r="AC85" s="34"/>
      <c r="AD85" s="34"/>
      <c r="AE85" s="34"/>
      <c r="AR85" s="186" t="s">
        <v>137</v>
      </c>
      <c r="AT85" s="186" t="s">
        <v>133</v>
      </c>
      <c r="AU85" s="186" t="s">
        <v>86</v>
      </c>
      <c r="AY85" s="17" t="s">
        <v>130</v>
      </c>
      <c r="BE85" s="187">
        <f>IF(N85="základní",J85,0)</f>
        <v>0</v>
      </c>
      <c r="BF85" s="187">
        <f>IF(N85="snížená",J85,0)</f>
        <v>0</v>
      </c>
      <c r="BG85" s="187">
        <f>IF(N85="zákl. přenesená",J85,0)</f>
        <v>0</v>
      </c>
      <c r="BH85" s="187">
        <f>IF(N85="sníž. přenesená",J85,0)</f>
        <v>0</v>
      </c>
      <c r="BI85" s="187">
        <f>IF(N85="nulová",J85,0)</f>
        <v>0</v>
      </c>
      <c r="BJ85" s="17" t="s">
        <v>84</v>
      </c>
      <c r="BK85" s="187">
        <f>ROUND(I85*H85,2)</f>
        <v>0</v>
      </c>
      <c r="BL85" s="17" t="s">
        <v>137</v>
      </c>
      <c r="BM85" s="186" t="s">
        <v>363</v>
      </c>
    </row>
    <row r="86" spans="1:65" s="13" customFormat="1" ht="11.25">
      <c r="B86" s="188"/>
      <c r="C86" s="189"/>
      <c r="D86" s="190" t="s">
        <v>139</v>
      </c>
      <c r="E86" s="191" t="s">
        <v>35</v>
      </c>
      <c r="F86" s="192" t="s">
        <v>413</v>
      </c>
      <c r="G86" s="189"/>
      <c r="H86" s="193">
        <v>9</v>
      </c>
      <c r="I86" s="194"/>
      <c r="J86" s="189"/>
      <c r="K86" s="189"/>
      <c r="L86" s="195"/>
      <c r="M86" s="196"/>
      <c r="N86" s="197"/>
      <c r="O86" s="197"/>
      <c r="P86" s="197"/>
      <c r="Q86" s="197"/>
      <c r="R86" s="197"/>
      <c r="S86" s="197"/>
      <c r="T86" s="198"/>
      <c r="AT86" s="199" t="s">
        <v>139</v>
      </c>
      <c r="AU86" s="199" t="s">
        <v>86</v>
      </c>
      <c r="AV86" s="13" t="s">
        <v>86</v>
      </c>
      <c r="AW86" s="13" t="s">
        <v>37</v>
      </c>
      <c r="AX86" s="13" t="s">
        <v>84</v>
      </c>
      <c r="AY86" s="199" t="s">
        <v>130</v>
      </c>
    </row>
    <row r="87" spans="1:65" s="2" customFormat="1" ht="24.2" customHeight="1">
      <c r="A87" s="34"/>
      <c r="B87" s="35"/>
      <c r="C87" s="174" t="s">
        <v>86</v>
      </c>
      <c r="D87" s="174" t="s">
        <v>133</v>
      </c>
      <c r="E87" s="175" t="s">
        <v>365</v>
      </c>
      <c r="F87" s="176" t="s">
        <v>366</v>
      </c>
      <c r="G87" s="177" t="s">
        <v>159</v>
      </c>
      <c r="H87" s="178">
        <v>8.5</v>
      </c>
      <c r="I87" s="179"/>
      <c r="J87" s="180">
        <f>ROUND(I87*H87,2)</f>
        <v>0</v>
      </c>
      <c r="K87" s="181"/>
      <c r="L87" s="39"/>
      <c r="M87" s="182" t="s">
        <v>35</v>
      </c>
      <c r="N87" s="183" t="s">
        <v>47</v>
      </c>
      <c r="O87" s="64"/>
      <c r="P87" s="184">
        <f>O87*H87</f>
        <v>0</v>
      </c>
      <c r="Q87" s="184">
        <v>0</v>
      </c>
      <c r="R87" s="184">
        <f>Q87*H87</f>
        <v>0</v>
      </c>
      <c r="S87" s="184">
        <v>0</v>
      </c>
      <c r="T87" s="185">
        <f>S87*H87</f>
        <v>0</v>
      </c>
      <c r="U87" s="34"/>
      <c r="V87" s="34"/>
      <c r="W87" s="34"/>
      <c r="X87" s="34"/>
      <c r="Y87" s="34"/>
      <c r="Z87" s="34"/>
      <c r="AA87" s="34"/>
      <c r="AB87" s="34"/>
      <c r="AC87" s="34"/>
      <c r="AD87" s="34"/>
      <c r="AE87" s="34"/>
      <c r="AR87" s="186" t="s">
        <v>137</v>
      </c>
      <c r="AT87" s="186" t="s">
        <v>133</v>
      </c>
      <c r="AU87" s="186" t="s">
        <v>86</v>
      </c>
      <c r="AY87" s="17" t="s">
        <v>130</v>
      </c>
      <c r="BE87" s="187">
        <f>IF(N87="základní",J87,0)</f>
        <v>0</v>
      </c>
      <c r="BF87" s="187">
        <f>IF(N87="snížená",J87,0)</f>
        <v>0</v>
      </c>
      <c r="BG87" s="187">
        <f>IF(N87="zákl. přenesená",J87,0)</f>
        <v>0</v>
      </c>
      <c r="BH87" s="187">
        <f>IF(N87="sníž. přenesená",J87,0)</f>
        <v>0</v>
      </c>
      <c r="BI87" s="187">
        <f>IF(N87="nulová",J87,0)</f>
        <v>0</v>
      </c>
      <c r="BJ87" s="17" t="s">
        <v>84</v>
      </c>
      <c r="BK87" s="187">
        <f>ROUND(I87*H87,2)</f>
        <v>0</v>
      </c>
      <c r="BL87" s="17" t="s">
        <v>137</v>
      </c>
      <c r="BM87" s="186" t="s">
        <v>367</v>
      </c>
    </row>
    <row r="88" spans="1:65" s="13" customFormat="1" ht="11.25">
      <c r="B88" s="188"/>
      <c r="C88" s="189"/>
      <c r="D88" s="190" t="s">
        <v>139</v>
      </c>
      <c r="E88" s="191" t="s">
        <v>35</v>
      </c>
      <c r="F88" s="192" t="s">
        <v>414</v>
      </c>
      <c r="G88" s="189"/>
      <c r="H88" s="193">
        <v>8.5</v>
      </c>
      <c r="I88" s="194"/>
      <c r="J88" s="189"/>
      <c r="K88" s="189"/>
      <c r="L88" s="195"/>
      <c r="M88" s="196"/>
      <c r="N88" s="197"/>
      <c r="O88" s="197"/>
      <c r="P88" s="197"/>
      <c r="Q88" s="197"/>
      <c r="R88" s="197"/>
      <c r="S88" s="197"/>
      <c r="T88" s="198"/>
      <c r="AT88" s="199" t="s">
        <v>139</v>
      </c>
      <c r="AU88" s="199" t="s">
        <v>86</v>
      </c>
      <c r="AV88" s="13" t="s">
        <v>86</v>
      </c>
      <c r="AW88" s="13" t="s">
        <v>37</v>
      </c>
      <c r="AX88" s="13" t="s">
        <v>84</v>
      </c>
      <c r="AY88" s="199" t="s">
        <v>130</v>
      </c>
    </row>
    <row r="89" spans="1:65" s="2" customFormat="1" ht="24.2" customHeight="1">
      <c r="A89" s="34"/>
      <c r="B89" s="35"/>
      <c r="C89" s="174" t="s">
        <v>151</v>
      </c>
      <c r="D89" s="174" t="s">
        <v>133</v>
      </c>
      <c r="E89" s="175" t="s">
        <v>415</v>
      </c>
      <c r="F89" s="176" t="s">
        <v>416</v>
      </c>
      <c r="G89" s="177" t="s">
        <v>159</v>
      </c>
      <c r="H89" s="178">
        <v>16</v>
      </c>
      <c r="I89" s="179"/>
      <c r="J89" s="180">
        <f>ROUND(I89*H89,2)</f>
        <v>0</v>
      </c>
      <c r="K89" s="181"/>
      <c r="L89" s="39"/>
      <c r="M89" s="182" t="s">
        <v>35</v>
      </c>
      <c r="N89" s="183" t="s">
        <v>47</v>
      </c>
      <c r="O89" s="64"/>
      <c r="P89" s="184">
        <f>O89*H89</f>
        <v>0</v>
      </c>
      <c r="Q89" s="184">
        <v>0</v>
      </c>
      <c r="R89" s="184">
        <f>Q89*H89</f>
        <v>0</v>
      </c>
      <c r="S89" s="184">
        <v>0</v>
      </c>
      <c r="T89" s="185">
        <f>S89*H89</f>
        <v>0</v>
      </c>
      <c r="U89" s="34"/>
      <c r="V89" s="34"/>
      <c r="W89" s="34"/>
      <c r="X89" s="34"/>
      <c r="Y89" s="34"/>
      <c r="Z89" s="34"/>
      <c r="AA89" s="34"/>
      <c r="AB89" s="34"/>
      <c r="AC89" s="34"/>
      <c r="AD89" s="34"/>
      <c r="AE89" s="34"/>
      <c r="AR89" s="186" t="s">
        <v>137</v>
      </c>
      <c r="AT89" s="186" t="s">
        <v>133</v>
      </c>
      <c r="AU89" s="186" t="s">
        <v>86</v>
      </c>
      <c r="AY89" s="17" t="s">
        <v>130</v>
      </c>
      <c r="BE89" s="187">
        <f>IF(N89="základní",J89,0)</f>
        <v>0</v>
      </c>
      <c r="BF89" s="187">
        <f>IF(N89="snížená",J89,0)</f>
        <v>0</v>
      </c>
      <c r="BG89" s="187">
        <f>IF(N89="zákl. přenesená",J89,0)</f>
        <v>0</v>
      </c>
      <c r="BH89" s="187">
        <f>IF(N89="sníž. přenesená",J89,0)</f>
        <v>0</v>
      </c>
      <c r="BI89" s="187">
        <f>IF(N89="nulová",J89,0)</f>
        <v>0</v>
      </c>
      <c r="BJ89" s="17" t="s">
        <v>84</v>
      </c>
      <c r="BK89" s="187">
        <f>ROUND(I89*H89,2)</f>
        <v>0</v>
      </c>
      <c r="BL89" s="17" t="s">
        <v>137</v>
      </c>
      <c r="BM89" s="186" t="s">
        <v>417</v>
      </c>
    </row>
    <row r="90" spans="1:65" s="13" customFormat="1" ht="11.25">
      <c r="B90" s="188"/>
      <c r="C90" s="189"/>
      <c r="D90" s="190" t="s">
        <v>139</v>
      </c>
      <c r="E90" s="191" t="s">
        <v>35</v>
      </c>
      <c r="F90" s="192" t="s">
        <v>418</v>
      </c>
      <c r="G90" s="189"/>
      <c r="H90" s="193">
        <v>16</v>
      </c>
      <c r="I90" s="194"/>
      <c r="J90" s="189"/>
      <c r="K90" s="189"/>
      <c r="L90" s="195"/>
      <c r="M90" s="196"/>
      <c r="N90" s="197"/>
      <c r="O90" s="197"/>
      <c r="P90" s="197"/>
      <c r="Q90" s="197"/>
      <c r="R90" s="197"/>
      <c r="S90" s="197"/>
      <c r="T90" s="198"/>
      <c r="AT90" s="199" t="s">
        <v>139</v>
      </c>
      <c r="AU90" s="199" t="s">
        <v>86</v>
      </c>
      <c r="AV90" s="13" t="s">
        <v>86</v>
      </c>
      <c r="AW90" s="13" t="s">
        <v>37</v>
      </c>
      <c r="AX90" s="13" t="s">
        <v>84</v>
      </c>
      <c r="AY90" s="199" t="s">
        <v>130</v>
      </c>
    </row>
    <row r="91" spans="1:65" s="2" customFormat="1" ht="33" customHeight="1">
      <c r="A91" s="34"/>
      <c r="B91" s="35"/>
      <c r="C91" s="174" t="s">
        <v>137</v>
      </c>
      <c r="D91" s="174" t="s">
        <v>133</v>
      </c>
      <c r="E91" s="175" t="s">
        <v>419</v>
      </c>
      <c r="F91" s="176" t="s">
        <v>420</v>
      </c>
      <c r="G91" s="177" t="s">
        <v>243</v>
      </c>
      <c r="H91" s="178">
        <v>90</v>
      </c>
      <c r="I91" s="179"/>
      <c r="J91" s="180">
        <f>ROUND(I91*H91,2)</f>
        <v>0</v>
      </c>
      <c r="K91" s="181"/>
      <c r="L91" s="39"/>
      <c r="M91" s="182" t="s">
        <v>35</v>
      </c>
      <c r="N91" s="183" t="s">
        <v>47</v>
      </c>
      <c r="O91" s="64"/>
      <c r="P91" s="184">
        <f>O91*H91</f>
        <v>0</v>
      </c>
      <c r="Q91" s="184">
        <v>0</v>
      </c>
      <c r="R91" s="184">
        <f>Q91*H91</f>
        <v>0</v>
      </c>
      <c r="S91" s="184">
        <v>0</v>
      </c>
      <c r="T91" s="185">
        <f>S91*H91</f>
        <v>0</v>
      </c>
      <c r="U91" s="34"/>
      <c r="V91" s="34"/>
      <c r="W91" s="34"/>
      <c r="X91" s="34"/>
      <c r="Y91" s="34"/>
      <c r="Z91" s="34"/>
      <c r="AA91" s="34"/>
      <c r="AB91" s="34"/>
      <c r="AC91" s="34"/>
      <c r="AD91" s="34"/>
      <c r="AE91" s="34"/>
      <c r="AR91" s="186" t="s">
        <v>137</v>
      </c>
      <c r="AT91" s="186" t="s">
        <v>133</v>
      </c>
      <c r="AU91" s="186" t="s">
        <v>86</v>
      </c>
      <c r="AY91" s="17" t="s">
        <v>130</v>
      </c>
      <c r="BE91" s="187">
        <f>IF(N91="základní",J91,0)</f>
        <v>0</v>
      </c>
      <c r="BF91" s="187">
        <f>IF(N91="snížená",J91,0)</f>
        <v>0</v>
      </c>
      <c r="BG91" s="187">
        <f>IF(N91="zákl. přenesená",J91,0)</f>
        <v>0</v>
      </c>
      <c r="BH91" s="187">
        <f>IF(N91="sníž. přenesená",J91,0)</f>
        <v>0</v>
      </c>
      <c r="BI91" s="187">
        <f>IF(N91="nulová",J91,0)</f>
        <v>0</v>
      </c>
      <c r="BJ91" s="17" t="s">
        <v>84</v>
      </c>
      <c r="BK91" s="187">
        <f>ROUND(I91*H91,2)</f>
        <v>0</v>
      </c>
      <c r="BL91" s="17" t="s">
        <v>137</v>
      </c>
      <c r="BM91" s="186" t="s">
        <v>421</v>
      </c>
    </row>
    <row r="92" spans="1:65" s="13" customFormat="1" ht="11.25">
      <c r="B92" s="188"/>
      <c r="C92" s="189"/>
      <c r="D92" s="190" t="s">
        <v>139</v>
      </c>
      <c r="E92" s="191" t="s">
        <v>35</v>
      </c>
      <c r="F92" s="192" t="s">
        <v>422</v>
      </c>
      <c r="G92" s="189"/>
      <c r="H92" s="193">
        <v>45</v>
      </c>
      <c r="I92" s="194"/>
      <c r="J92" s="189"/>
      <c r="K92" s="189"/>
      <c r="L92" s="195"/>
      <c r="M92" s="196"/>
      <c r="N92" s="197"/>
      <c r="O92" s="197"/>
      <c r="P92" s="197"/>
      <c r="Q92" s="197"/>
      <c r="R92" s="197"/>
      <c r="S92" s="197"/>
      <c r="T92" s="198"/>
      <c r="AT92" s="199" t="s">
        <v>139</v>
      </c>
      <c r="AU92" s="199" t="s">
        <v>86</v>
      </c>
      <c r="AV92" s="13" t="s">
        <v>86</v>
      </c>
      <c r="AW92" s="13" t="s">
        <v>37</v>
      </c>
      <c r="AX92" s="13" t="s">
        <v>76</v>
      </c>
      <c r="AY92" s="199" t="s">
        <v>130</v>
      </c>
    </row>
    <row r="93" spans="1:65" s="13" customFormat="1" ht="11.25">
      <c r="B93" s="188"/>
      <c r="C93" s="189"/>
      <c r="D93" s="190" t="s">
        <v>139</v>
      </c>
      <c r="E93" s="191" t="s">
        <v>35</v>
      </c>
      <c r="F93" s="192" t="s">
        <v>423</v>
      </c>
      <c r="G93" s="189"/>
      <c r="H93" s="193">
        <v>45</v>
      </c>
      <c r="I93" s="194"/>
      <c r="J93" s="189"/>
      <c r="K93" s="189"/>
      <c r="L93" s="195"/>
      <c r="M93" s="196"/>
      <c r="N93" s="197"/>
      <c r="O93" s="197"/>
      <c r="P93" s="197"/>
      <c r="Q93" s="197"/>
      <c r="R93" s="197"/>
      <c r="S93" s="197"/>
      <c r="T93" s="198"/>
      <c r="AT93" s="199" t="s">
        <v>139</v>
      </c>
      <c r="AU93" s="199" t="s">
        <v>86</v>
      </c>
      <c r="AV93" s="13" t="s">
        <v>86</v>
      </c>
      <c r="AW93" s="13" t="s">
        <v>37</v>
      </c>
      <c r="AX93" s="13" t="s">
        <v>76</v>
      </c>
      <c r="AY93" s="199" t="s">
        <v>130</v>
      </c>
    </row>
    <row r="94" spans="1:65" s="14" customFormat="1" ht="11.25">
      <c r="B94" s="200"/>
      <c r="C94" s="201"/>
      <c r="D94" s="190" t="s">
        <v>139</v>
      </c>
      <c r="E94" s="202" t="s">
        <v>35</v>
      </c>
      <c r="F94" s="203" t="s">
        <v>146</v>
      </c>
      <c r="G94" s="201"/>
      <c r="H94" s="204">
        <v>90</v>
      </c>
      <c r="I94" s="205"/>
      <c r="J94" s="201"/>
      <c r="K94" s="201"/>
      <c r="L94" s="206"/>
      <c r="M94" s="207"/>
      <c r="N94" s="208"/>
      <c r="O94" s="208"/>
      <c r="P94" s="208"/>
      <c r="Q94" s="208"/>
      <c r="R94" s="208"/>
      <c r="S94" s="208"/>
      <c r="T94" s="209"/>
      <c r="AT94" s="210" t="s">
        <v>139</v>
      </c>
      <c r="AU94" s="210" t="s">
        <v>86</v>
      </c>
      <c r="AV94" s="14" t="s">
        <v>137</v>
      </c>
      <c r="AW94" s="14" t="s">
        <v>37</v>
      </c>
      <c r="AX94" s="14" t="s">
        <v>84</v>
      </c>
      <c r="AY94" s="210" t="s">
        <v>130</v>
      </c>
    </row>
    <row r="95" spans="1:65" s="2" customFormat="1" ht="44.25" customHeight="1">
      <c r="A95" s="34"/>
      <c r="B95" s="35"/>
      <c r="C95" s="174" t="s">
        <v>131</v>
      </c>
      <c r="D95" s="174" t="s">
        <v>133</v>
      </c>
      <c r="E95" s="175" t="s">
        <v>424</v>
      </c>
      <c r="F95" s="176" t="s">
        <v>425</v>
      </c>
      <c r="G95" s="177" t="s">
        <v>243</v>
      </c>
      <c r="H95" s="178">
        <v>90</v>
      </c>
      <c r="I95" s="179"/>
      <c r="J95" s="180">
        <f>ROUND(I95*H95,2)</f>
        <v>0</v>
      </c>
      <c r="K95" s="181"/>
      <c r="L95" s="39"/>
      <c r="M95" s="182" t="s">
        <v>35</v>
      </c>
      <c r="N95" s="183" t="s">
        <v>47</v>
      </c>
      <c r="O95" s="64"/>
      <c r="P95" s="184">
        <f>O95*H95</f>
        <v>0</v>
      </c>
      <c r="Q95" s="184">
        <v>0</v>
      </c>
      <c r="R95" s="184">
        <f>Q95*H95</f>
        <v>0</v>
      </c>
      <c r="S95" s="184">
        <v>0</v>
      </c>
      <c r="T95" s="185">
        <f>S95*H95</f>
        <v>0</v>
      </c>
      <c r="U95" s="34"/>
      <c r="V95" s="34"/>
      <c r="W95" s="34"/>
      <c r="X95" s="34"/>
      <c r="Y95" s="34"/>
      <c r="Z95" s="34"/>
      <c r="AA95" s="34"/>
      <c r="AB95" s="34"/>
      <c r="AC95" s="34"/>
      <c r="AD95" s="34"/>
      <c r="AE95" s="34"/>
      <c r="AR95" s="186" t="s">
        <v>137</v>
      </c>
      <c r="AT95" s="186" t="s">
        <v>133</v>
      </c>
      <c r="AU95" s="186" t="s">
        <v>86</v>
      </c>
      <c r="AY95" s="17" t="s">
        <v>130</v>
      </c>
      <c r="BE95" s="187">
        <f>IF(N95="základní",J95,0)</f>
        <v>0</v>
      </c>
      <c r="BF95" s="187">
        <f>IF(N95="snížená",J95,0)</f>
        <v>0</v>
      </c>
      <c r="BG95" s="187">
        <f>IF(N95="zákl. přenesená",J95,0)</f>
        <v>0</v>
      </c>
      <c r="BH95" s="187">
        <f>IF(N95="sníž. přenesená",J95,0)</f>
        <v>0</v>
      </c>
      <c r="BI95" s="187">
        <f>IF(N95="nulová",J95,0)</f>
        <v>0</v>
      </c>
      <c r="BJ95" s="17" t="s">
        <v>84</v>
      </c>
      <c r="BK95" s="187">
        <f>ROUND(I95*H95,2)</f>
        <v>0</v>
      </c>
      <c r="BL95" s="17" t="s">
        <v>137</v>
      </c>
      <c r="BM95" s="186" t="s">
        <v>426</v>
      </c>
    </row>
    <row r="96" spans="1:65" s="13" customFormat="1" ht="11.25">
      <c r="B96" s="188"/>
      <c r="C96" s="189"/>
      <c r="D96" s="190" t="s">
        <v>139</v>
      </c>
      <c r="E96" s="191" t="s">
        <v>35</v>
      </c>
      <c r="F96" s="192" t="s">
        <v>422</v>
      </c>
      <c r="G96" s="189"/>
      <c r="H96" s="193">
        <v>45</v>
      </c>
      <c r="I96" s="194"/>
      <c r="J96" s="189"/>
      <c r="K96" s="189"/>
      <c r="L96" s="195"/>
      <c r="M96" s="196"/>
      <c r="N96" s="197"/>
      <c r="O96" s="197"/>
      <c r="P96" s="197"/>
      <c r="Q96" s="197"/>
      <c r="R96" s="197"/>
      <c r="S96" s="197"/>
      <c r="T96" s="198"/>
      <c r="AT96" s="199" t="s">
        <v>139</v>
      </c>
      <c r="AU96" s="199" t="s">
        <v>86</v>
      </c>
      <c r="AV96" s="13" t="s">
        <v>86</v>
      </c>
      <c r="AW96" s="13" t="s">
        <v>37</v>
      </c>
      <c r="AX96" s="13" t="s">
        <v>76</v>
      </c>
      <c r="AY96" s="199" t="s">
        <v>130</v>
      </c>
    </row>
    <row r="97" spans="1:65" s="13" customFormat="1" ht="11.25">
      <c r="B97" s="188"/>
      <c r="C97" s="189"/>
      <c r="D97" s="190" t="s">
        <v>139</v>
      </c>
      <c r="E97" s="191" t="s">
        <v>35</v>
      </c>
      <c r="F97" s="192" t="s">
        <v>423</v>
      </c>
      <c r="G97" s="189"/>
      <c r="H97" s="193">
        <v>45</v>
      </c>
      <c r="I97" s="194"/>
      <c r="J97" s="189"/>
      <c r="K97" s="189"/>
      <c r="L97" s="195"/>
      <c r="M97" s="196"/>
      <c r="N97" s="197"/>
      <c r="O97" s="197"/>
      <c r="P97" s="197"/>
      <c r="Q97" s="197"/>
      <c r="R97" s="197"/>
      <c r="S97" s="197"/>
      <c r="T97" s="198"/>
      <c r="AT97" s="199" t="s">
        <v>139</v>
      </c>
      <c r="AU97" s="199" t="s">
        <v>86</v>
      </c>
      <c r="AV97" s="13" t="s">
        <v>86</v>
      </c>
      <c r="AW97" s="13" t="s">
        <v>37</v>
      </c>
      <c r="AX97" s="13" t="s">
        <v>76</v>
      </c>
      <c r="AY97" s="199" t="s">
        <v>130</v>
      </c>
    </row>
    <row r="98" spans="1:65" s="14" customFormat="1" ht="11.25">
      <c r="B98" s="200"/>
      <c r="C98" s="201"/>
      <c r="D98" s="190" t="s">
        <v>139</v>
      </c>
      <c r="E98" s="202" t="s">
        <v>35</v>
      </c>
      <c r="F98" s="203" t="s">
        <v>146</v>
      </c>
      <c r="G98" s="201"/>
      <c r="H98" s="204">
        <v>90</v>
      </c>
      <c r="I98" s="205"/>
      <c r="J98" s="201"/>
      <c r="K98" s="201"/>
      <c r="L98" s="206"/>
      <c r="M98" s="207"/>
      <c r="N98" s="208"/>
      <c r="O98" s="208"/>
      <c r="P98" s="208"/>
      <c r="Q98" s="208"/>
      <c r="R98" s="208"/>
      <c r="S98" s="208"/>
      <c r="T98" s="209"/>
      <c r="AT98" s="210" t="s">
        <v>139</v>
      </c>
      <c r="AU98" s="210" t="s">
        <v>86</v>
      </c>
      <c r="AV98" s="14" t="s">
        <v>137</v>
      </c>
      <c r="AW98" s="14" t="s">
        <v>37</v>
      </c>
      <c r="AX98" s="14" t="s">
        <v>84</v>
      </c>
      <c r="AY98" s="210" t="s">
        <v>130</v>
      </c>
    </row>
    <row r="99" spans="1:65" s="2" customFormat="1" ht="24.2" customHeight="1">
      <c r="A99" s="34"/>
      <c r="B99" s="35"/>
      <c r="C99" s="174" t="s">
        <v>170</v>
      </c>
      <c r="D99" s="174" t="s">
        <v>133</v>
      </c>
      <c r="E99" s="175" t="s">
        <v>427</v>
      </c>
      <c r="F99" s="176" t="s">
        <v>428</v>
      </c>
      <c r="G99" s="177" t="s">
        <v>243</v>
      </c>
      <c r="H99" s="178">
        <v>90</v>
      </c>
      <c r="I99" s="179"/>
      <c r="J99" s="180">
        <f>ROUND(I99*H99,2)</f>
        <v>0</v>
      </c>
      <c r="K99" s="181"/>
      <c r="L99" s="39"/>
      <c r="M99" s="182" t="s">
        <v>35</v>
      </c>
      <c r="N99" s="183" t="s">
        <v>47</v>
      </c>
      <c r="O99" s="64"/>
      <c r="P99" s="184">
        <f>O99*H99</f>
        <v>0</v>
      </c>
      <c r="Q99" s="184">
        <v>0</v>
      </c>
      <c r="R99" s="184">
        <f>Q99*H99</f>
        <v>0</v>
      </c>
      <c r="S99" s="184">
        <v>0</v>
      </c>
      <c r="T99" s="185">
        <f>S99*H99</f>
        <v>0</v>
      </c>
      <c r="U99" s="34"/>
      <c r="V99" s="34"/>
      <c r="W99" s="34"/>
      <c r="X99" s="34"/>
      <c r="Y99" s="34"/>
      <c r="Z99" s="34"/>
      <c r="AA99" s="34"/>
      <c r="AB99" s="34"/>
      <c r="AC99" s="34"/>
      <c r="AD99" s="34"/>
      <c r="AE99" s="34"/>
      <c r="AR99" s="186" t="s">
        <v>137</v>
      </c>
      <c r="AT99" s="186" t="s">
        <v>133</v>
      </c>
      <c r="AU99" s="186" t="s">
        <v>86</v>
      </c>
      <c r="AY99" s="17" t="s">
        <v>130</v>
      </c>
      <c r="BE99" s="187">
        <f>IF(N99="základní",J99,0)</f>
        <v>0</v>
      </c>
      <c r="BF99" s="187">
        <f>IF(N99="snížená",J99,0)</f>
        <v>0</v>
      </c>
      <c r="BG99" s="187">
        <f>IF(N99="zákl. přenesená",J99,0)</f>
        <v>0</v>
      </c>
      <c r="BH99" s="187">
        <f>IF(N99="sníž. přenesená",J99,0)</f>
        <v>0</v>
      </c>
      <c r="BI99" s="187">
        <f>IF(N99="nulová",J99,0)</f>
        <v>0</v>
      </c>
      <c r="BJ99" s="17" t="s">
        <v>84</v>
      </c>
      <c r="BK99" s="187">
        <f>ROUND(I99*H99,2)</f>
        <v>0</v>
      </c>
      <c r="BL99" s="17" t="s">
        <v>137</v>
      </c>
      <c r="BM99" s="186" t="s">
        <v>429</v>
      </c>
    </row>
    <row r="100" spans="1:65" s="2" customFormat="1" ht="19.5">
      <c r="A100" s="34"/>
      <c r="B100" s="35"/>
      <c r="C100" s="36"/>
      <c r="D100" s="190" t="s">
        <v>260</v>
      </c>
      <c r="E100" s="36"/>
      <c r="F100" s="222" t="s">
        <v>377</v>
      </c>
      <c r="G100" s="36"/>
      <c r="H100" s="36"/>
      <c r="I100" s="223"/>
      <c r="J100" s="36"/>
      <c r="K100" s="36"/>
      <c r="L100" s="39"/>
      <c r="M100" s="224"/>
      <c r="N100" s="225"/>
      <c r="O100" s="64"/>
      <c r="P100" s="64"/>
      <c r="Q100" s="64"/>
      <c r="R100" s="64"/>
      <c r="S100" s="64"/>
      <c r="T100" s="65"/>
      <c r="U100" s="34"/>
      <c r="V100" s="34"/>
      <c r="W100" s="34"/>
      <c r="X100" s="34"/>
      <c r="Y100" s="34"/>
      <c r="Z100" s="34"/>
      <c r="AA100" s="34"/>
      <c r="AB100" s="34"/>
      <c r="AC100" s="34"/>
      <c r="AD100" s="34"/>
      <c r="AE100" s="34"/>
      <c r="AT100" s="17" t="s">
        <v>260</v>
      </c>
      <c r="AU100" s="17" t="s">
        <v>86</v>
      </c>
    </row>
    <row r="101" spans="1:65" s="13" customFormat="1" ht="11.25">
      <c r="B101" s="188"/>
      <c r="C101" s="189"/>
      <c r="D101" s="190" t="s">
        <v>139</v>
      </c>
      <c r="E101" s="191" t="s">
        <v>35</v>
      </c>
      <c r="F101" s="192" t="s">
        <v>422</v>
      </c>
      <c r="G101" s="189"/>
      <c r="H101" s="193">
        <v>45</v>
      </c>
      <c r="I101" s="194"/>
      <c r="J101" s="189"/>
      <c r="K101" s="189"/>
      <c r="L101" s="195"/>
      <c r="M101" s="196"/>
      <c r="N101" s="197"/>
      <c r="O101" s="197"/>
      <c r="P101" s="197"/>
      <c r="Q101" s="197"/>
      <c r="R101" s="197"/>
      <c r="S101" s="197"/>
      <c r="T101" s="198"/>
      <c r="AT101" s="199" t="s">
        <v>139</v>
      </c>
      <c r="AU101" s="199" t="s">
        <v>86</v>
      </c>
      <c r="AV101" s="13" t="s">
        <v>86</v>
      </c>
      <c r="AW101" s="13" t="s">
        <v>37</v>
      </c>
      <c r="AX101" s="13" t="s">
        <v>76</v>
      </c>
      <c r="AY101" s="199" t="s">
        <v>130</v>
      </c>
    </row>
    <row r="102" spans="1:65" s="13" customFormat="1" ht="11.25">
      <c r="B102" s="188"/>
      <c r="C102" s="189"/>
      <c r="D102" s="190" t="s">
        <v>139</v>
      </c>
      <c r="E102" s="191" t="s">
        <v>35</v>
      </c>
      <c r="F102" s="192" t="s">
        <v>423</v>
      </c>
      <c r="G102" s="189"/>
      <c r="H102" s="193">
        <v>45</v>
      </c>
      <c r="I102" s="194"/>
      <c r="J102" s="189"/>
      <c r="K102" s="189"/>
      <c r="L102" s="195"/>
      <c r="M102" s="196"/>
      <c r="N102" s="197"/>
      <c r="O102" s="197"/>
      <c r="P102" s="197"/>
      <c r="Q102" s="197"/>
      <c r="R102" s="197"/>
      <c r="S102" s="197"/>
      <c r="T102" s="198"/>
      <c r="AT102" s="199" t="s">
        <v>139</v>
      </c>
      <c r="AU102" s="199" t="s">
        <v>86</v>
      </c>
      <c r="AV102" s="13" t="s">
        <v>86</v>
      </c>
      <c r="AW102" s="13" t="s">
        <v>37</v>
      </c>
      <c r="AX102" s="13" t="s">
        <v>76</v>
      </c>
      <c r="AY102" s="199" t="s">
        <v>130</v>
      </c>
    </row>
    <row r="103" spans="1:65" s="14" customFormat="1" ht="11.25">
      <c r="B103" s="200"/>
      <c r="C103" s="201"/>
      <c r="D103" s="190" t="s">
        <v>139</v>
      </c>
      <c r="E103" s="202" t="s">
        <v>35</v>
      </c>
      <c r="F103" s="203" t="s">
        <v>146</v>
      </c>
      <c r="G103" s="201"/>
      <c r="H103" s="204">
        <v>90</v>
      </c>
      <c r="I103" s="205"/>
      <c r="J103" s="201"/>
      <c r="K103" s="201"/>
      <c r="L103" s="206"/>
      <c r="M103" s="207"/>
      <c r="N103" s="208"/>
      <c r="O103" s="208"/>
      <c r="P103" s="208"/>
      <c r="Q103" s="208"/>
      <c r="R103" s="208"/>
      <c r="S103" s="208"/>
      <c r="T103" s="209"/>
      <c r="AT103" s="210" t="s">
        <v>139</v>
      </c>
      <c r="AU103" s="210" t="s">
        <v>86</v>
      </c>
      <c r="AV103" s="14" t="s">
        <v>137</v>
      </c>
      <c r="AW103" s="14" t="s">
        <v>37</v>
      </c>
      <c r="AX103" s="14" t="s">
        <v>84</v>
      </c>
      <c r="AY103" s="210" t="s">
        <v>130</v>
      </c>
    </row>
    <row r="104" spans="1:65" s="2" customFormat="1" ht="37.9" customHeight="1">
      <c r="A104" s="34"/>
      <c r="B104" s="35"/>
      <c r="C104" s="174" t="s">
        <v>176</v>
      </c>
      <c r="D104" s="174" t="s">
        <v>133</v>
      </c>
      <c r="E104" s="175" t="s">
        <v>380</v>
      </c>
      <c r="F104" s="176" t="s">
        <v>381</v>
      </c>
      <c r="G104" s="177" t="s">
        <v>382</v>
      </c>
      <c r="H104" s="178">
        <v>30</v>
      </c>
      <c r="I104" s="179"/>
      <c r="J104" s="180">
        <f>ROUND(I104*H104,2)</f>
        <v>0</v>
      </c>
      <c r="K104" s="181"/>
      <c r="L104" s="39"/>
      <c r="M104" s="182" t="s">
        <v>35</v>
      </c>
      <c r="N104" s="183" t="s">
        <v>47</v>
      </c>
      <c r="O104" s="64"/>
      <c r="P104" s="184">
        <f>O104*H104</f>
        <v>0</v>
      </c>
      <c r="Q104" s="184">
        <v>0</v>
      </c>
      <c r="R104" s="184">
        <f>Q104*H104</f>
        <v>0</v>
      </c>
      <c r="S104" s="184">
        <v>0</v>
      </c>
      <c r="T104" s="185">
        <f>S104*H104</f>
        <v>0</v>
      </c>
      <c r="U104" s="34"/>
      <c r="V104" s="34"/>
      <c r="W104" s="34"/>
      <c r="X104" s="34"/>
      <c r="Y104" s="34"/>
      <c r="Z104" s="34"/>
      <c r="AA104" s="34"/>
      <c r="AB104" s="34"/>
      <c r="AC104" s="34"/>
      <c r="AD104" s="34"/>
      <c r="AE104" s="34"/>
      <c r="AR104" s="186" t="s">
        <v>137</v>
      </c>
      <c r="AT104" s="186" t="s">
        <v>133</v>
      </c>
      <c r="AU104" s="186" t="s">
        <v>86</v>
      </c>
      <c r="AY104" s="17" t="s">
        <v>130</v>
      </c>
      <c r="BE104" s="187">
        <f>IF(N104="základní",J104,0)</f>
        <v>0</v>
      </c>
      <c r="BF104" s="187">
        <f>IF(N104="snížená",J104,0)</f>
        <v>0</v>
      </c>
      <c r="BG104" s="187">
        <f>IF(N104="zákl. přenesená",J104,0)</f>
        <v>0</v>
      </c>
      <c r="BH104" s="187">
        <f>IF(N104="sníž. přenesená",J104,0)</f>
        <v>0</v>
      </c>
      <c r="BI104" s="187">
        <f>IF(N104="nulová",J104,0)</f>
        <v>0</v>
      </c>
      <c r="BJ104" s="17" t="s">
        <v>84</v>
      </c>
      <c r="BK104" s="187">
        <f>ROUND(I104*H104,2)</f>
        <v>0</v>
      </c>
      <c r="BL104" s="17" t="s">
        <v>137</v>
      </c>
      <c r="BM104" s="186" t="s">
        <v>383</v>
      </c>
    </row>
    <row r="105" spans="1:65" s="13" customFormat="1" ht="11.25">
      <c r="B105" s="188"/>
      <c r="C105" s="189"/>
      <c r="D105" s="190" t="s">
        <v>139</v>
      </c>
      <c r="E105" s="191" t="s">
        <v>35</v>
      </c>
      <c r="F105" s="192" t="s">
        <v>430</v>
      </c>
      <c r="G105" s="189"/>
      <c r="H105" s="193">
        <v>30</v>
      </c>
      <c r="I105" s="194"/>
      <c r="J105" s="189"/>
      <c r="K105" s="189"/>
      <c r="L105" s="195"/>
      <c r="M105" s="196"/>
      <c r="N105" s="197"/>
      <c r="O105" s="197"/>
      <c r="P105" s="197"/>
      <c r="Q105" s="197"/>
      <c r="R105" s="197"/>
      <c r="S105" s="197"/>
      <c r="T105" s="198"/>
      <c r="AT105" s="199" t="s">
        <v>139</v>
      </c>
      <c r="AU105" s="199" t="s">
        <v>86</v>
      </c>
      <c r="AV105" s="13" t="s">
        <v>86</v>
      </c>
      <c r="AW105" s="13" t="s">
        <v>37</v>
      </c>
      <c r="AX105" s="13" t="s">
        <v>84</v>
      </c>
      <c r="AY105" s="199" t="s">
        <v>130</v>
      </c>
    </row>
    <row r="106" spans="1:65" s="2" customFormat="1" ht="16.5" customHeight="1">
      <c r="A106" s="34"/>
      <c r="B106" s="35"/>
      <c r="C106" s="211" t="s">
        <v>166</v>
      </c>
      <c r="D106" s="211" t="s">
        <v>162</v>
      </c>
      <c r="E106" s="212" t="s">
        <v>385</v>
      </c>
      <c r="F106" s="213" t="s">
        <v>386</v>
      </c>
      <c r="G106" s="214" t="s">
        <v>210</v>
      </c>
      <c r="H106" s="215">
        <v>24.3</v>
      </c>
      <c r="I106" s="216"/>
      <c r="J106" s="217">
        <f>ROUND(I106*H106,2)</f>
        <v>0</v>
      </c>
      <c r="K106" s="218"/>
      <c r="L106" s="219"/>
      <c r="M106" s="220" t="s">
        <v>35</v>
      </c>
      <c r="N106" s="221" t="s">
        <v>47</v>
      </c>
      <c r="O106" s="64"/>
      <c r="P106" s="184">
        <f>O106*H106</f>
        <v>0</v>
      </c>
      <c r="Q106" s="184">
        <v>1</v>
      </c>
      <c r="R106" s="184">
        <f>Q106*H106</f>
        <v>24.3</v>
      </c>
      <c r="S106" s="184">
        <v>0</v>
      </c>
      <c r="T106" s="185">
        <f>S106*H106</f>
        <v>0</v>
      </c>
      <c r="U106" s="34"/>
      <c r="V106" s="34"/>
      <c r="W106" s="34"/>
      <c r="X106" s="34"/>
      <c r="Y106" s="34"/>
      <c r="Z106" s="34"/>
      <c r="AA106" s="34"/>
      <c r="AB106" s="34"/>
      <c r="AC106" s="34"/>
      <c r="AD106" s="34"/>
      <c r="AE106" s="34"/>
      <c r="AR106" s="186" t="s">
        <v>166</v>
      </c>
      <c r="AT106" s="186" t="s">
        <v>162</v>
      </c>
      <c r="AU106" s="186" t="s">
        <v>86</v>
      </c>
      <c r="AY106" s="17" t="s">
        <v>130</v>
      </c>
      <c r="BE106" s="187">
        <f>IF(N106="základní",J106,0)</f>
        <v>0</v>
      </c>
      <c r="BF106" s="187">
        <f>IF(N106="snížená",J106,0)</f>
        <v>0</v>
      </c>
      <c r="BG106" s="187">
        <f>IF(N106="zákl. přenesená",J106,0)</f>
        <v>0</v>
      </c>
      <c r="BH106" s="187">
        <f>IF(N106="sníž. přenesená",J106,0)</f>
        <v>0</v>
      </c>
      <c r="BI106" s="187">
        <f>IF(N106="nulová",J106,0)</f>
        <v>0</v>
      </c>
      <c r="BJ106" s="17" t="s">
        <v>84</v>
      </c>
      <c r="BK106" s="187">
        <f>ROUND(I106*H106,2)</f>
        <v>0</v>
      </c>
      <c r="BL106" s="17" t="s">
        <v>137</v>
      </c>
      <c r="BM106" s="186" t="s">
        <v>387</v>
      </c>
    </row>
    <row r="107" spans="1:65" s="13" customFormat="1" ht="11.25">
      <c r="B107" s="188"/>
      <c r="C107" s="189"/>
      <c r="D107" s="190" t="s">
        <v>139</v>
      </c>
      <c r="E107" s="191" t="s">
        <v>35</v>
      </c>
      <c r="F107" s="192" t="s">
        <v>431</v>
      </c>
      <c r="G107" s="189"/>
      <c r="H107" s="193">
        <v>24.3</v>
      </c>
      <c r="I107" s="194"/>
      <c r="J107" s="189"/>
      <c r="K107" s="189"/>
      <c r="L107" s="195"/>
      <c r="M107" s="196"/>
      <c r="N107" s="197"/>
      <c r="O107" s="197"/>
      <c r="P107" s="197"/>
      <c r="Q107" s="197"/>
      <c r="R107" s="197"/>
      <c r="S107" s="197"/>
      <c r="T107" s="198"/>
      <c r="AT107" s="199" t="s">
        <v>139</v>
      </c>
      <c r="AU107" s="199" t="s">
        <v>86</v>
      </c>
      <c r="AV107" s="13" t="s">
        <v>86</v>
      </c>
      <c r="AW107" s="13" t="s">
        <v>37</v>
      </c>
      <c r="AX107" s="13" t="s">
        <v>84</v>
      </c>
      <c r="AY107" s="199" t="s">
        <v>130</v>
      </c>
    </row>
    <row r="108" spans="1:65" s="2" customFormat="1" ht="24.2" customHeight="1">
      <c r="A108" s="34"/>
      <c r="B108" s="35"/>
      <c r="C108" s="211" t="s">
        <v>186</v>
      </c>
      <c r="D108" s="211" t="s">
        <v>162</v>
      </c>
      <c r="E108" s="212" t="s">
        <v>432</v>
      </c>
      <c r="F108" s="213" t="s">
        <v>433</v>
      </c>
      <c r="G108" s="214" t="s">
        <v>159</v>
      </c>
      <c r="H108" s="215">
        <v>9</v>
      </c>
      <c r="I108" s="216"/>
      <c r="J108" s="217">
        <f>ROUND(I108*H108,2)</f>
        <v>0</v>
      </c>
      <c r="K108" s="218"/>
      <c r="L108" s="219"/>
      <c r="M108" s="220" t="s">
        <v>35</v>
      </c>
      <c r="N108" s="221" t="s">
        <v>47</v>
      </c>
      <c r="O108" s="64"/>
      <c r="P108" s="184">
        <f>O108*H108</f>
        <v>0</v>
      </c>
      <c r="Q108" s="184">
        <v>0</v>
      </c>
      <c r="R108" s="184">
        <f>Q108*H108</f>
        <v>0</v>
      </c>
      <c r="S108" s="184">
        <v>0</v>
      </c>
      <c r="T108" s="185">
        <f>S108*H108</f>
        <v>0</v>
      </c>
      <c r="U108" s="34"/>
      <c r="V108" s="34"/>
      <c r="W108" s="34"/>
      <c r="X108" s="34"/>
      <c r="Y108" s="34"/>
      <c r="Z108" s="34"/>
      <c r="AA108" s="34"/>
      <c r="AB108" s="34"/>
      <c r="AC108" s="34"/>
      <c r="AD108" s="34"/>
      <c r="AE108" s="34"/>
      <c r="AR108" s="186" t="s">
        <v>166</v>
      </c>
      <c r="AT108" s="186" t="s">
        <v>162</v>
      </c>
      <c r="AU108" s="186" t="s">
        <v>86</v>
      </c>
      <c r="AY108" s="17" t="s">
        <v>130</v>
      </c>
      <c r="BE108" s="187">
        <f>IF(N108="základní",J108,0)</f>
        <v>0</v>
      </c>
      <c r="BF108" s="187">
        <f>IF(N108="snížená",J108,0)</f>
        <v>0</v>
      </c>
      <c r="BG108" s="187">
        <f>IF(N108="zákl. přenesená",J108,0)</f>
        <v>0</v>
      </c>
      <c r="BH108" s="187">
        <f>IF(N108="sníž. přenesená",J108,0)</f>
        <v>0</v>
      </c>
      <c r="BI108" s="187">
        <f>IF(N108="nulová",J108,0)</f>
        <v>0</v>
      </c>
      <c r="BJ108" s="17" t="s">
        <v>84</v>
      </c>
      <c r="BK108" s="187">
        <f>ROUND(I108*H108,2)</f>
        <v>0</v>
      </c>
      <c r="BL108" s="17" t="s">
        <v>137</v>
      </c>
      <c r="BM108" s="186" t="s">
        <v>391</v>
      </c>
    </row>
    <row r="109" spans="1:65" s="13" customFormat="1" ht="11.25">
      <c r="B109" s="188"/>
      <c r="C109" s="189"/>
      <c r="D109" s="190" t="s">
        <v>139</v>
      </c>
      <c r="E109" s="191" t="s">
        <v>35</v>
      </c>
      <c r="F109" s="192" t="s">
        <v>413</v>
      </c>
      <c r="G109" s="189"/>
      <c r="H109" s="193">
        <v>9</v>
      </c>
      <c r="I109" s="194"/>
      <c r="J109" s="189"/>
      <c r="K109" s="189"/>
      <c r="L109" s="195"/>
      <c r="M109" s="196"/>
      <c r="N109" s="197"/>
      <c r="O109" s="197"/>
      <c r="P109" s="197"/>
      <c r="Q109" s="197"/>
      <c r="R109" s="197"/>
      <c r="S109" s="197"/>
      <c r="T109" s="198"/>
      <c r="AT109" s="199" t="s">
        <v>139</v>
      </c>
      <c r="AU109" s="199" t="s">
        <v>86</v>
      </c>
      <c r="AV109" s="13" t="s">
        <v>86</v>
      </c>
      <c r="AW109" s="13" t="s">
        <v>37</v>
      </c>
      <c r="AX109" s="13" t="s">
        <v>84</v>
      </c>
      <c r="AY109" s="199" t="s">
        <v>130</v>
      </c>
    </row>
    <row r="110" spans="1:65" s="2" customFormat="1" ht="16.5" customHeight="1">
      <c r="A110" s="34"/>
      <c r="B110" s="35"/>
      <c r="C110" s="211" t="s">
        <v>192</v>
      </c>
      <c r="D110" s="211" t="s">
        <v>162</v>
      </c>
      <c r="E110" s="212" t="s">
        <v>434</v>
      </c>
      <c r="F110" s="213" t="s">
        <v>435</v>
      </c>
      <c r="G110" s="214" t="s">
        <v>210</v>
      </c>
      <c r="H110" s="215">
        <v>10.8</v>
      </c>
      <c r="I110" s="216"/>
      <c r="J110" s="217">
        <f>ROUND(I110*H110,2)</f>
        <v>0</v>
      </c>
      <c r="K110" s="218"/>
      <c r="L110" s="219"/>
      <c r="M110" s="220" t="s">
        <v>35</v>
      </c>
      <c r="N110" s="221" t="s">
        <v>47</v>
      </c>
      <c r="O110" s="64"/>
      <c r="P110" s="184">
        <f>O110*H110</f>
        <v>0</v>
      </c>
      <c r="Q110" s="184">
        <v>1</v>
      </c>
      <c r="R110" s="184">
        <f>Q110*H110</f>
        <v>10.8</v>
      </c>
      <c r="S110" s="184">
        <v>0</v>
      </c>
      <c r="T110" s="185">
        <f>S110*H110</f>
        <v>0</v>
      </c>
      <c r="U110" s="34"/>
      <c r="V110" s="34"/>
      <c r="W110" s="34"/>
      <c r="X110" s="34"/>
      <c r="Y110" s="34"/>
      <c r="Z110" s="34"/>
      <c r="AA110" s="34"/>
      <c r="AB110" s="34"/>
      <c r="AC110" s="34"/>
      <c r="AD110" s="34"/>
      <c r="AE110" s="34"/>
      <c r="AR110" s="186" t="s">
        <v>166</v>
      </c>
      <c r="AT110" s="186" t="s">
        <v>162</v>
      </c>
      <c r="AU110" s="186" t="s">
        <v>86</v>
      </c>
      <c r="AY110" s="17" t="s">
        <v>130</v>
      </c>
      <c r="BE110" s="187">
        <f>IF(N110="základní",J110,0)</f>
        <v>0</v>
      </c>
      <c r="BF110" s="187">
        <f>IF(N110="snížená",J110,0)</f>
        <v>0</v>
      </c>
      <c r="BG110" s="187">
        <f>IF(N110="zákl. přenesená",J110,0)</f>
        <v>0</v>
      </c>
      <c r="BH110" s="187">
        <f>IF(N110="sníž. přenesená",J110,0)</f>
        <v>0</v>
      </c>
      <c r="BI110" s="187">
        <f>IF(N110="nulová",J110,0)</f>
        <v>0</v>
      </c>
      <c r="BJ110" s="17" t="s">
        <v>84</v>
      </c>
      <c r="BK110" s="187">
        <f>ROUND(I110*H110,2)</f>
        <v>0</v>
      </c>
      <c r="BL110" s="17" t="s">
        <v>137</v>
      </c>
      <c r="BM110" s="186" t="s">
        <v>436</v>
      </c>
    </row>
    <row r="111" spans="1:65" s="13" customFormat="1" ht="11.25">
      <c r="B111" s="188"/>
      <c r="C111" s="189"/>
      <c r="D111" s="190" t="s">
        <v>139</v>
      </c>
      <c r="E111" s="191" t="s">
        <v>35</v>
      </c>
      <c r="F111" s="192" t="s">
        <v>437</v>
      </c>
      <c r="G111" s="189"/>
      <c r="H111" s="193">
        <v>10.8</v>
      </c>
      <c r="I111" s="194"/>
      <c r="J111" s="189"/>
      <c r="K111" s="189"/>
      <c r="L111" s="195"/>
      <c r="M111" s="196"/>
      <c r="N111" s="197"/>
      <c r="O111" s="197"/>
      <c r="P111" s="197"/>
      <c r="Q111" s="197"/>
      <c r="R111" s="197"/>
      <c r="S111" s="197"/>
      <c r="T111" s="198"/>
      <c r="AT111" s="199" t="s">
        <v>139</v>
      </c>
      <c r="AU111" s="199" t="s">
        <v>86</v>
      </c>
      <c r="AV111" s="13" t="s">
        <v>86</v>
      </c>
      <c r="AW111" s="13" t="s">
        <v>37</v>
      </c>
      <c r="AX111" s="13" t="s">
        <v>84</v>
      </c>
      <c r="AY111" s="199" t="s">
        <v>130</v>
      </c>
    </row>
    <row r="112" spans="1:65" s="2" customFormat="1" ht="16.5" customHeight="1">
      <c r="A112" s="34"/>
      <c r="B112" s="35"/>
      <c r="C112" s="211" t="s">
        <v>197</v>
      </c>
      <c r="D112" s="211" t="s">
        <v>162</v>
      </c>
      <c r="E112" s="212" t="s">
        <v>438</v>
      </c>
      <c r="F112" s="213" t="s">
        <v>439</v>
      </c>
      <c r="G112" s="214" t="s">
        <v>210</v>
      </c>
      <c r="H112" s="215">
        <v>21.6</v>
      </c>
      <c r="I112" s="216"/>
      <c r="J112" s="217">
        <f>ROUND(I112*H112,2)</f>
        <v>0</v>
      </c>
      <c r="K112" s="218"/>
      <c r="L112" s="219"/>
      <c r="M112" s="220" t="s">
        <v>35</v>
      </c>
      <c r="N112" s="221" t="s">
        <v>47</v>
      </c>
      <c r="O112" s="64"/>
      <c r="P112" s="184">
        <f>O112*H112</f>
        <v>0</v>
      </c>
      <c r="Q112" s="184">
        <v>1</v>
      </c>
      <c r="R112" s="184">
        <f>Q112*H112</f>
        <v>21.6</v>
      </c>
      <c r="S112" s="184">
        <v>0</v>
      </c>
      <c r="T112" s="185">
        <f>S112*H112</f>
        <v>0</v>
      </c>
      <c r="U112" s="34"/>
      <c r="V112" s="34"/>
      <c r="W112" s="34"/>
      <c r="X112" s="34"/>
      <c r="Y112" s="34"/>
      <c r="Z112" s="34"/>
      <c r="AA112" s="34"/>
      <c r="AB112" s="34"/>
      <c r="AC112" s="34"/>
      <c r="AD112" s="34"/>
      <c r="AE112" s="34"/>
      <c r="AR112" s="186" t="s">
        <v>166</v>
      </c>
      <c r="AT112" s="186" t="s">
        <v>162</v>
      </c>
      <c r="AU112" s="186" t="s">
        <v>86</v>
      </c>
      <c r="AY112" s="17" t="s">
        <v>130</v>
      </c>
      <c r="BE112" s="187">
        <f>IF(N112="základní",J112,0)</f>
        <v>0</v>
      </c>
      <c r="BF112" s="187">
        <f>IF(N112="snížená",J112,0)</f>
        <v>0</v>
      </c>
      <c r="BG112" s="187">
        <f>IF(N112="zákl. přenesená",J112,0)</f>
        <v>0</v>
      </c>
      <c r="BH112" s="187">
        <f>IF(N112="sníž. přenesená",J112,0)</f>
        <v>0</v>
      </c>
      <c r="BI112" s="187">
        <f>IF(N112="nulová",J112,0)</f>
        <v>0</v>
      </c>
      <c r="BJ112" s="17" t="s">
        <v>84</v>
      </c>
      <c r="BK112" s="187">
        <f>ROUND(I112*H112,2)</f>
        <v>0</v>
      </c>
      <c r="BL112" s="17" t="s">
        <v>137</v>
      </c>
      <c r="BM112" s="186" t="s">
        <v>440</v>
      </c>
    </row>
    <row r="113" spans="1:65" s="13" customFormat="1" ht="11.25">
      <c r="B113" s="188"/>
      <c r="C113" s="189"/>
      <c r="D113" s="190" t="s">
        <v>139</v>
      </c>
      <c r="E113" s="191" t="s">
        <v>35</v>
      </c>
      <c r="F113" s="192" t="s">
        <v>441</v>
      </c>
      <c r="G113" s="189"/>
      <c r="H113" s="193">
        <v>21.6</v>
      </c>
      <c r="I113" s="194"/>
      <c r="J113" s="189"/>
      <c r="K113" s="189"/>
      <c r="L113" s="195"/>
      <c r="M113" s="196"/>
      <c r="N113" s="197"/>
      <c r="O113" s="197"/>
      <c r="P113" s="197"/>
      <c r="Q113" s="197"/>
      <c r="R113" s="197"/>
      <c r="S113" s="197"/>
      <c r="T113" s="198"/>
      <c r="AT113" s="199" t="s">
        <v>139</v>
      </c>
      <c r="AU113" s="199" t="s">
        <v>86</v>
      </c>
      <c r="AV113" s="13" t="s">
        <v>86</v>
      </c>
      <c r="AW113" s="13" t="s">
        <v>37</v>
      </c>
      <c r="AX113" s="13" t="s">
        <v>84</v>
      </c>
      <c r="AY113" s="199" t="s">
        <v>130</v>
      </c>
    </row>
    <row r="114" spans="1:65" s="2" customFormat="1" ht="16.5" customHeight="1">
      <c r="A114" s="34"/>
      <c r="B114" s="35"/>
      <c r="C114" s="211" t="s">
        <v>202</v>
      </c>
      <c r="D114" s="211" t="s">
        <v>162</v>
      </c>
      <c r="E114" s="212" t="s">
        <v>442</v>
      </c>
      <c r="F114" s="213" t="s">
        <v>443</v>
      </c>
      <c r="G114" s="214" t="s">
        <v>154</v>
      </c>
      <c r="H114" s="215">
        <v>3.5</v>
      </c>
      <c r="I114" s="216"/>
      <c r="J114" s="217">
        <f>ROUND(I114*H114,2)</f>
        <v>0</v>
      </c>
      <c r="K114" s="218"/>
      <c r="L114" s="219"/>
      <c r="M114" s="220" t="s">
        <v>35</v>
      </c>
      <c r="N114" s="221" t="s">
        <v>47</v>
      </c>
      <c r="O114" s="64"/>
      <c r="P114" s="184">
        <f>O114*H114</f>
        <v>0</v>
      </c>
      <c r="Q114" s="184">
        <v>2.4289999999999998</v>
      </c>
      <c r="R114" s="184">
        <f>Q114*H114</f>
        <v>8.5015000000000001</v>
      </c>
      <c r="S114" s="184">
        <v>0</v>
      </c>
      <c r="T114" s="185">
        <f>S114*H114</f>
        <v>0</v>
      </c>
      <c r="U114" s="34"/>
      <c r="V114" s="34"/>
      <c r="W114" s="34"/>
      <c r="X114" s="34"/>
      <c r="Y114" s="34"/>
      <c r="Z114" s="34"/>
      <c r="AA114" s="34"/>
      <c r="AB114" s="34"/>
      <c r="AC114" s="34"/>
      <c r="AD114" s="34"/>
      <c r="AE114" s="34"/>
      <c r="AR114" s="186" t="s">
        <v>166</v>
      </c>
      <c r="AT114" s="186" t="s">
        <v>162</v>
      </c>
      <c r="AU114" s="186" t="s">
        <v>86</v>
      </c>
      <c r="AY114" s="17" t="s">
        <v>130</v>
      </c>
      <c r="BE114" s="187">
        <f>IF(N114="základní",J114,0)</f>
        <v>0</v>
      </c>
      <c r="BF114" s="187">
        <f>IF(N114="snížená",J114,0)</f>
        <v>0</v>
      </c>
      <c r="BG114" s="187">
        <f>IF(N114="zákl. přenesená",J114,0)</f>
        <v>0</v>
      </c>
      <c r="BH114" s="187">
        <f>IF(N114="sníž. přenesená",J114,0)</f>
        <v>0</v>
      </c>
      <c r="BI114" s="187">
        <f>IF(N114="nulová",J114,0)</f>
        <v>0</v>
      </c>
      <c r="BJ114" s="17" t="s">
        <v>84</v>
      </c>
      <c r="BK114" s="187">
        <f>ROUND(I114*H114,2)</f>
        <v>0</v>
      </c>
      <c r="BL114" s="17" t="s">
        <v>137</v>
      </c>
      <c r="BM114" s="186" t="s">
        <v>444</v>
      </c>
    </row>
    <row r="115" spans="1:65" s="13" customFormat="1" ht="11.25">
      <c r="B115" s="188"/>
      <c r="C115" s="189"/>
      <c r="D115" s="190" t="s">
        <v>139</v>
      </c>
      <c r="E115" s="191" t="s">
        <v>35</v>
      </c>
      <c r="F115" s="192" t="s">
        <v>445</v>
      </c>
      <c r="G115" s="189"/>
      <c r="H115" s="193">
        <v>3.5</v>
      </c>
      <c r="I115" s="194"/>
      <c r="J115" s="189"/>
      <c r="K115" s="189"/>
      <c r="L115" s="195"/>
      <c r="M115" s="196"/>
      <c r="N115" s="197"/>
      <c r="O115" s="197"/>
      <c r="P115" s="197"/>
      <c r="Q115" s="197"/>
      <c r="R115" s="197"/>
      <c r="S115" s="197"/>
      <c r="T115" s="198"/>
      <c r="AT115" s="199" t="s">
        <v>139</v>
      </c>
      <c r="AU115" s="199" t="s">
        <v>86</v>
      </c>
      <c r="AV115" s="13" t="s">
        <v>86</v>
      </c>
      <c r="AW115" s="13" t="s">
        <v>37</v>
      </c>
      <c r="AX115" s="13" t="s">
        <v>84</v>
      </c>
      <c r="AY115" s="199" t="s">
        <v>130</v>
      </c>
    </row>
    <row r="116" spans="1:65" s="2" customFormat="1" ht="21.75" customHeight="1">
      <c r="A116" s="34"/>
      <c r="B116" s="35"/>
      <c r="C116" s="211" t="s">
        <v>207</v>
      </c>
      <c r="D116" s="211" t="s">
        <v>162</v>
      </c>
      <c r="E116" s="212" t="s">
        <v>393</v>
      </c>
      <c r="F116" s="213" t="s">
        <v>394</v>
      </c>
      <c r="G116" s="214" t="s">
        <v>165</v>
      </c>
      <c r="H116" s="215">
        <v>2</v>
      </c>
      <c r="I116" s="216"/>
      <c r="J116" s="217">
        <f>ROUND(I116*H116,2)</f>
        <v>0</v>
      </c>
      <c r="K116" s="218"/>
      <c r="L116" s="219"/>
      <c r="M116" s="220" t="s">
        <v>35</v>
      </c>
      <c r="N116" s="221" t="s">
        <v>47</v>
      </c>
      <c r="O116" s="64"/>
      <c r="P116" s="184">
        <f>O116*H116</f>
        <v>0</v>
      </c>
      <c r="Q116" s="184">
        <v>0</v>
      </c>
      <c r="R116" s="184">
        <f>Q116*H116</f>
        <v>0</v>
      </c>
      <c r="S116" s="184">
        <v>0</v>
      </c>
      <c r="T116" s="185">
        <f>S116*H116</f>
        <v>0</v>
      </c>
      <c r="U116" s="34"/>
      <c r="V116" s="34"/>
      <c r="W116" s="34"/>
      <c r="X116" s="34"/>
      <c r="Y116" s="34"/>
      <c r="Z116" s="34"/>
      <c r="AA116" s="34"/>
      <c r="AB116" s="34"/>
      <c r="AC116" s="34"/>
      <c r="AD116" s="34"/>
      <c r="AE116" s="34"/>
      <c r="AR116" s="186" t="s">
        <v>166</v>
      </c>
      <c r="AT116" s="186" t="s">
        <v>162</v>
      </c>
      <c r="AU116" s="186" t="s">
        <v>86</v>
      </c>
      <c r="AY116" s="17" t="s">
        <v>130</v>
      </c>
      <c r="BE116" s="187">
        <f>IF(N116="základní",J116,0)</f>
        <v>0</v>
      </c>
      <c r="BF116" s="187">
        <f>IF(N116="snížená",J116,0)</f>
        <v>0</v>
      </c>
      <c r="BG116" s="187">
        <f>IF(N116="zákl. přenesená",J116,0)</f>
        <v>0</v>
      </c>
      <c r="BH116" s="187">
        <f>IF(N116="sníž. přenesená",J116,0)</f>
        <v>0</v>
      </c>
      <c r="BI116" s="187">
        <f>IF(N116="nulová",J116,0)</f>
        <v>0</v>
      </c>
      <c r="BJ116" s="17" t="s">
        <v>84</v>
      </c>
      <c r="BK116" s="187">
        <f>ROUND(I116*H116,2)</f>
        <v>0</v>
      </c>
      <c r="BL116" s="17" t="s">
        <v>137</v>
      </c>
      <c r="BM116" s="186" t="s">
        <v>395</v>
      </c>
    </row>
    <row r="117" spans="1:65" s="13" customFormat="1" ht="11.25">
      <c r="B117" s="188"/>
      <c r="C117" s="189"/>
      <c r="D117" s="190" t="s">
        <v>139</v>
      </c>
      <c r="E117" s="191" t="s">
        <v>35</v>
      </c>
      <c r="F117" s="192" t="s">
        <v>396</v>
      </c>
      <c r="G117" s="189"/>
      <c r="H117" s="193">
        <v>2</v>
      </c>
      <c r="I117" s="194"/>
      <c r="J117" s="189"/>
      <c r="K117" s="189"/>
      <c r="L117" s="195"/>
      <c r="M117" s="196"/>
      <c r="N117" s="197"/>
      <c r="O117" s="197"/>
      <c r="P117" s="197"/>
      <c r="Q117" s="197"/>
      <c r="R117" s="197"/>
      <c r="S117" s="197"/>
      <c r="T117" s="198"/>
      <c r="AT117" s="199" t="s">
        <v>139</v>
      </c>
      <c r="AU117" s="199" t="s">
        <v>86</v>
      </c>
      <c r="AV117" s="13" t="s">
        <v>86</v>
      </c>
      <c r="AW117" s="13" t="s">
        <v>37</v>
      </c>
      <c r="AX117" s="13" t="s">
        <v>84</v>
      </c>
      <c r="AY117" s="199" t="s">
        <v>130</v>
      </c>
    </row>
    <row r="118" spans="1:65" s="2" customFormat="1" ht="16.5" customHeight="1">
      <c r="A118" s="34"/>
      <c r="B118" s="35"/>
      <c r="C118" s="211" t="s">
        <v>213</v>
      </c>
      <c r="D118" s="211" t="s">
        <v>162</v>
      </c>
      <c r="E118" s="212" t="s">
        <v>397</v>
      </c>
      <c r="F118" s="213" t="s">
        <v>398</v>
      </c>
      <c r="G118" s="214" t="s">
        <v>165</v>
      </c>
      <c r="H118" s="215">
        <v>60</v>
      </c>
      <c r="I118" s="216"/>
      <c r="J118" s="217">
        <f>ROUND(I118*H118,2)</f>
        <v>0</v>
      </c>
      <c r="K118" s="218"/>
      <c r="L118" s="219"/>
      <c r="M118" s="220" t="s">
        <v>35</v>
      </c>
      <c r="N118" s="221" t="s">
        <v>47</v>
      </c>
      <c r="O118" s="64"/>
      <c r="P118" s="184">
        <f>O118*H118</f>
        <v>0</v>
      </c>
      <c r="Q118" s="184">
        <v>1.0499999999999999E-3</v>
      </c>
      <c r="R118" s="184">
        <f>Q118*H118</f>
        <v>6.3E-2</v>
      </c>
      <c r="S118" s="184">
        <v>0</v>
      </c>
      <c r="T118" s="185">
        <f>S118*H118</f>
        <v>0</v>
      </c>
      <c r="U118" s="34"/>
      <c r="V118" s="34"/>
      <c r="W118" s="34"/>
      <c r="X118" s="34"/>
      <c r="Y118" s="34"/>
      <c r="Z118" s="34"/>
      <c r="AA118" s="34"/>
      <c r="AB118" s="34"/>
      <c r="AC118" s="34"/>
      <c r="AD118" s="34"/>
      <c r="AE118" s="34"/>
      <c r="AR118" s="186" t="s">
        <v>166</v>
      </c>
      <c r="AT118" s="186" t="s">
        <v>162</v>
      </c>
      <c r="AU118" s="186" t="s">
        <v>86</v>
      </c>
      <c r="AY118" s="17" t="s">
        <v>130</v>
      </c>
      <c r="BE118" s="187">
        <f>IF(N118="základní",J118,0)</f>
        <v>0</v>
      </c>
      <c r="BF118" s="187">
        <f>IF(N118="snížená",J118,0)</f>
        <v>0</v>
      </c>
      <c r="BG118" s="187">
        <f>IF(N118="zákl. přenesená",J118,0)</f>
        <v>0</v>
      </c>
      <c r="BH118" s="187">
        <f>IF(N118="sníž. přenesená",J118,0)</f>
        <v>0</v>
      </c>
      <c r="BI118" s="187">
        <f>IF(N118="nulová",J118,0)</f>
        <v>0</v>
      </c>
      <c r="BJ118" s="17" t="s">
        <v>84</v>
      </c>
      <c r="BK118" s="187">
        <f>ROUND(I118*H118,2)</f>
        <v>0</v>
      </c>
      <c r="BL118" s="17" t="s">
        <v>137</v>
      </c>
      <c r="BM118" s="186" t="s">
        <v>399</v>
      </c>
    </row>
    <row r="119" spans="1:65" s="13" customFormat="1" ht="11.25">
      <c r="B119" s="188"/>
      <c r="C119" s="189"/>
      <c r="D119" s="190" t="s">
        <v>139</v>
      </c>
      <c r="E119" s="191" t="s">
        <v>35</v>
      </c>
      <c r="F119" s="192" t="s">
        <v>446</v>
      </c>
      <c r="G119" s="189"/>
      <c r="H119" s="193">
        <v>60</v>
      </c>
      <c r="I119" s="194"/>
      <c r="J119" s="189"/>
      <c r="K119" s="189"/>
      <c r="L119" s="195"/>
      <c r="M119" s="196"/>
      <c r="N119" s="197"/>
      <c r="O119" s="197"/>
      <c r="P119" s="197"/>
      <c r="Q119" s="197"/>
      <c r="R119" s="197"/>
      <c r="S119" s="197"/>
      <c r="T119" s="198"/>
      <c r="AT119" s="199" t="s">
        <v>139</v>
      </c>
      <c r="AU119" s="199" t="s">
        <v>86</v>
      </c>
      <c r="AV119" s="13" t="s">
        <v>86</v>
      </c>
      <c r="AW119" s="13" t="s">
        <v>37</v>
      </c>
      <c r="AX119" s="13" t="s">
        <v>84</v>
      </c>
      <c r="AY119" s="199" t="s">
        <v>130</v>
      </c>
    </row>
    <row r="120" spans="1:65" s="12" customFormat="1" ht="25.9" customHeight="1">
      <c r="B120" s="158"/>
      <c r="C120" s="159"/>
      <c r="D120" s="160" t="s">
        <v>75</v>
      </c>
      <c r="E120" s="161" t="s">
        <v>286</v>
      </c>
      <c r="F120" s="161" t="s">
        <v>287</v>
      </c>
      <c r="G120" s="159"/>
      <c r="H120" s="159"/>
      <c r="I120" s="162"/>
      <c r="J120" s="163">
        <f>BK120</f>
        <v>0</v>
      </c>
      <c r="K120" s="159"/>
      <c r="L120" s="164"/>
      <c r="M120" s="165"/>
      <c r="N120" s="166"/>
      <c r="O120" s="166"/>
      <c r="P120" s="167">
        <f>SUM(P121:P134)</f>
        <v>0</v>
      </c>
      <c r="Q120" s="166"/>
      <c r="R120" s="167">
        <f>SUM(R121:R134)</f>
        <v>0</v>
      </c>
      <c r="S120" s="166"/>
      <c r="T120" s="168">
        <f>SUM(T121:T134)</f>
        <v>0</v>
      </c>
      <c r="AR120" s="169" t="s">
        <v>137</v>
      </c>
      <c r="AT120" s="170" t="s">
        <v>75</v>
      </c>
      <c r="AU120" s="170" t="s">
        <v>76</v>
      </c>
      <c r="AY120" s="169" t="s">
        <v>130</v>
      </c>
      <c r="BK120" s="171">
        <f>SUM(BK121:BK134)</f>
        <v>0</v>
      </c>
    </row>
    <row r="121" spans="1:65" s="2" customFormat="1" ht="55.5" customHeight="1">
      <c r="A121" s="34"/>
      <c r="B121" s="35"/>
      <c r="C121" s="174" t="s">
        <v>8</v>
      </c>
      <c r="D121" s="174" t="s">
        <v>133</v>
      </c>
      <c r="E121" s="175" t="s">
        <v>447</v>
      </c>
      <c r="F121" s="176" t="s">
        <v>448</v>
      </c>
      <c r="G121" s="177" t="s">
        <v>210</v>
      </c>
      <c r="H121" s="178">
        <v>8.0500000000000007</v>
      </c>
      <c r="I121" s="179"/>
      <c r="J121" s="180">
        <f>ROUND(I121*H121,2)</f>
        <v>0</v>
      </c>
      <c r="K121" s="181"/>
      <c r="L121" s="39"/>
      <c r="M121" s="182" t="s">
        <v>35</v>
      </c>
      <c r="N121" s="183" t="s">
        <v>47</v>
      </c>
      <c r="O121" s="64"/>
      <c r="P121" s="184">
        <f>O121*H121</f>
        <v>0</v>
      </c>
      <c r="Q121" s="184">
        <v>0</v>
      </c>
      <c r="R121" s="184">
        <f>Q121*H121</f>
        <v>0</v>
      </c>
      <c r="S121" s="184">
        <v>0</v>
      </c>
      <c r="T121" s="185">
        <f>S121*H121</f>
        <v>0</v>
      </c>
      <c r="U121" s="34"/>
      <c r="V121" s="34"/>
      <c r="W121" s="34"/>
      <c r="X121" s="34"/>
      <c r="Y121" s="34"/>
      <c r="Z121" s="34"/>
      <c r="AA121" s="34"/>
      <c r="AB121" s="34"/>
      <c r="AC121" s="34"/>
      <c r="AD121" s="34"/>
      <c r="AE121" s="34"/>
      <c r="AR121" s="186" t="s">
        <v>291</v>
      </c>
      <c r="AT121" s="186" t="s">
        <v>133</v>
      </c>
      <c r="AU121" s="186" t="s">
        <v>84</v>
      </c>
      <c r="AY121" s="17" t="s">
        <v>130</v>
      </c>
      <c r="BE121" s="187">
        <f>IF(N121="základní",J121,0)</f>
        <v>0</v>
      </c>
      <c r="BF121" s="187">
        <f>IF(N121="snížená",J121,0)</f>
        <v>0</v>
      </c>
      <c r="BG121" s="187">
        <f>IF(N121="zákl. přenesená",J121,0)</f>
        <v>0</v>
      </c>
      <c r="BH121" s="187">
        <f>IF(N121="sníž. přenesená",J121,0)</f>
        <v>0</v>
      </c>
      <c r="BI121" s="187">
        <f>IF(N121="nulová",J121,0)</f>
        <v>0</v>
      </c>
      <c r="BJ121" s="17" t="s">
        <v>84</v>
      </c>
      <c r="BK121" s="187">
        <f>ROUND(I121*H121,2)</f>
        <v>0</v>
      </c>
      <c r="BL121" s="17" t="s">
        <v>291</v>
      </c>
      <c r="BM121" s="186" t="s">
        <v>403</v>
      </c>
    </row>
    <row r="122" spans="1:65" s="2" customFormat="1" ht="19.5">
      <c r="A122" s="34"/>
      <c r="B122" s="35"/>
      <c r="C122" s="36"/>
      <c r="D122" s="190" t="s">
        <v>260</v>
      </c>
      <c r="E122" s="36"/>
      <c r="F122" s="222" t="s">
        <v>404</v>
      </c>
      <c r="G122" s="36"/>
      <c r="H122" s="36"/>
      <c r="I122" s="223"/>
      <c r="J122" s="36"/>
      <c r="K122" s="36"/>
      <c r="L122" s="39"/>
      <c r="M122" s="224"/>
      <c r="N122" s="225"/>
      <c r="O122" s="64"/>
      <c r="P122" s="64"/>
      <c r="Q122" s="64"/>
      <c r="R122" s="64"/>
      <c r="S122" s="64"/>
      <c r="T122" s="65"/>
      <c r="U122" s="34"/>
      <c r="V122" s="34"/>
      <c r="W122" s="34"/>
      <c r="X122" s="34"/>
      <c r="Y122" s="34"/>
      <c r="Z122" s="34"/>
      <c r="AA122" s="34"/>
      <c r="AB122" s="34"/>
      <c r="AC122" s="34"/>
      <c r="AD122" s="34"/>
      <c r="AE122" s="34"/>
      <c r="AT122" s="17" t="s">
        <v>260</v>
      </c>
      <c r="AU122" s="17" t="s">
        <v>84</v>
      </c>
    </row>
    <row r="123" spans="1:65" s="13" customFormat="1" ht="11.25">
      <c r="B123" s="188"/>
      <c r="C123" s="189"/>
      <c r="D123" s="190" t="s">
        <v>139</v>
      </c>
      <c r="E123" s="191" t="s">
        <v>35</v>
      </c>
      <c r="F123" s="192" t="s">
        <v>449</v>
      </c>
      <c r="G123" s="189"/>
      <c r="H123" s="193">
        <v>8.0500000000000007</v>
      </c>
      <c r="I123" s="194"/>
      <c r="J123" s="189"/>
      <c r="K123" s="189"/>
      <c r="L123" s="195"/>
      <c r="M123" s="196"/>
      <c r="N123" s="197"/>
      <c r="O123" s="197"/>
      <c r="P123" s="197"/>
      <c r="Q123" s="197"/>
      <c r="R123" s="197"/>
      <c r="S123" s="197"/>
      <c r="T123" s="198"/>
      <c r="AT123" s="199" t="s">
        <v>139</v>
      </c>
      <c r="AU123" s="199" t="s">
        <v>84</v>
      </c>
      <c r="AV123" s="13" t="s">
        <v>86</v>
      </c>
      <c r="AW123" s="13" t="s">
        <v>37</v>
      </c>
      <c r="AX123" s="13" t="s">
        <v>84</v>
      </c>
      <c r="AY123" s="199" t="s">
        <v>130</v>
      </c>
    </row>
    <row r="124" spans="1:65" s="2" customFormat="1" ht="55.5" customHeight="1">
      <c r="A124" s="34"/>
      <c r="B124" s="35"/>
      <c r="C124" s="174" t="s">
        <v>221</v>
      </c>
      <c r="D124" s="174" t="s">
        <v>133</v>
      </c>
      <c r="E124" s="175" t="s">
        <v>401</v>
      </c>
      <c r="F124" s="176" t="s">
        <v>402</v>
      </c>
      <c r="G124" s="177" t="s">
        <v>210</v>
      </c>
      <c r="H124" s="178">
        <v>89.1</v>
      </c>
      <c r="I124" s="179"/>
      <c r="J124" s="180">
        <f>ROUND(I124*H124,2)</f>
        <v>0</v>
      </c>
      <c r="K124" s="181"/>
      <c r="L124" s="39"/>
      <c r="M124" s="182" t="s">
        <v>35</v>
      </c>
      <c r="N124" s="183" t="s">
        <v>47</v>
      </c>
      <c r="O124" s="64"/>
      <c r="P124" s="184">
        <f>O124*H124</f>
        <v>0</v>
      </c>
      <c r="Q124" s="184">
        <v>0</v>
      </c>
      <c r="R124" s="184">
        <f>Q124*H124</f>
        <v>0</v>
      </c>
      <c r="S124" s="184">
        <v>0</v>
      </c>
      <c r="T124" s="185">
        <f>S124*H124</f>
        <v>0</v>
      </c>
      <c r="U124" s="34"/>
      <c r="V124" s="34"/>
      <c r="W124" s="34"/>
      <c r="X124" s="34"/>
      <c r="Y124" s="34"/>
      <c r="Z124" s="34"/>
      <c r="AA124" s="34"/>
      <c r="AB124" s="34"/>
      <c r="AC124" s="34"/>
      <c r="AD124" s="34"/>
      <c r="AE124" s="34"/>
      <c r="AR124" s="186" t="s">
        <v>291</v>
      </c>
      <c r="AT124" s="186" t="s">
        <v>133</v>
      </c>
      <c r="AU124" s="186" t="s">
        <v>84</v>
      </c>
      <c r="AY124" s="17" t="s">
        <v>130</v>
      </c>
      <c r="BE124" s="187">
        <f>IF(N124="základní",J124,0)</f>
        <v>0</v>
      </c>
      <c r="BF124" s="187">
        <f>IF(N124="snížená",J124,0)</f>
        <v>0</v>
      </c>
      <c r="BG124" s="187">
        <f>IF(N124="zákl. přenesená",J124,0)</f>
        <v>0</v>
      </c>
      <c r="BH124" s="187">
        <f>IF(N124="sníž. přenesená",J124,0)</f>
        <v>0</v>
      </c>
      <c r="BI124" s="187">
        <f>IF(N124="nulová",J124,0)</f>
        <v>0</v>
      </c>
      <c r="BJ124" s="17" t="s">
        <v>84</v>
      </c>
      <c r="BK124" s="187">
        <f>ROUND(I124*H124,2)</f>
        <v>0</v>
      </c>
      <c r="BL124" s="17" t="s">
        <v>291</v>
      </c>
      <c r="BM124" s="186" t="s">
        <v>450</v>
      </c>
    </row>
    <row r="125" spans="1:65" s="2" customFormat="1" ht="19.5">
      <c r="A125" s="34"/>
      <c r="B125" s="35"/>
      <c r="C125" s="36"/>
      <c r="D125" s="190" t="s">
        <v>260</v>
      </c>
      <c r="E125" s="36"/>
      <c r="F125" s="222" t="s">
        <v>404</v>
      </c>
      <c r="G125" s="36"/>
      <c r="H125" s="36"/>
      <c r="I125" s="223"/>
      <c r="J125" s="36"/>
      <c r="K125" s="36"/>
      <c r="L125" s="39"/>
      <c r="M125" s="224"/>
      <c r="N125" s="225"/>
      <c r="O125" s="64"/>
      <c r="P125" s="64"/>
      <c r="Q125" s="64"/>
      <c r="R125" s="64"/>
      <c r="S125" s="64"/>
      <c r="T125" s="65"/>
      <c r="U125" s="34"/>
      <c r="V125" s="34"/>
      <c r="W125" s="34"/>
      <c r="X125" s="34"/>
      <c r="Y125" s="34"/>
      <c r="Z125" s="34"/>
      <c r="AA125" s="34"/>
      <c r="AB125" s="34"/>
      <c r="AC125" s="34"/>
      <c r="AD125" s="34"/>
      <c r="AE125" s="34"/>
      <c r="AT125" s="17" t="s">
        <v>260</v>
      </c>
      <c r="AU125" s="17" t="s">
        <v>84</v>
      </c>
    </row>
    <row r="126" spans="1:65" s="13" customFormat="1" ht="11.25">
      <c r="B126" s="188"/>
      <c r="C126" s="189"/>
      <c r="D126" s="190" t="s">
        <v>139</v>
      </c>
      <c r="E126" s="191" t="s">
        <v>35</v>
      </c>
      <c r="F126" s="192" t="s">
        <v>451</v>
      </c>
      <c r="G126" s="189"/>
      <c r="H126" s="193">
        <v>32.4</v>
      </c>
      <c r="I126" s="194"/>
      <c r="J126" s="189"/>
      <c r="K126" s="189"/>
      <c r="L126" s="195"/>
      <c r="M126" s="196"/>
      <c r="N126" s="197"/>
      <c r="O126" s="197"/>
      <c r="P126" s="197"/>
      <c r="Q126" s="197"/>
      <c r="R126" s="197"/>
      <c r="S126" s="197"/>
      <c r="T126" s="198"/>
      <c r="AT126" s="199" t="s">
        <v>139</v>
      </c>
      <c r="AU126" s="199" t="s">
        <v>84</v>
      </c>
      <c r="AV126" s="13" t="s">
        <v>86</v>
      </c>
      <c r="AW126" s="13" t="s">
        <v>37</v>
      </c>
      <c r="AX126" s="13" t="s">
        <v>76</v>
      </c>
      <c r="AY126" s="199" t="s">
        <v>130</v>
      </c>
    </row>
    <row r="127" spans="1:65" s="13" customFormat="1" ht="11.25">
      <c r="B127" s="188"/>
      <c r="C127" s="189"/>
      <c r="D127" s="190" t="s">
        <v>139</v>
      </c>
      <c r="E127" s="191" t="s">
        <v>35</v>
      </c>
      <c r="F127" s="192" t="s">
        <v>452</v>
      </c>
      <c r="G127" s="189"/>
      <c r="H127" s="193">
        <v>24.3</v>
      </c>
      <c r="I127" s="194"/>
      <c r="J127" s="189"/>
      <c r="K127" s="189"/>
      <c r="L127" s="195"/>
      <c r="M127" s="196"/>
      <c r="N127" s="197"/>
      <c r="O127" s="197"/>
      <c r="P127" s="197"/>
      <c r="Q127" s="197"/>
      <c r="R127" s="197"/>
      <c r="S127" s="197"/>
      <c r="T127" s="198"/>
      <c r="AT127" s="199" t="s">
        <v>139</v>
      </c>
      <c r="AU127" s="199" t="s">
        <v>84</v>
      </c>
      <c r="AV127" s="13" t="s">
        <v>86</v>
      </c>
      <c r="AW127" s="13" t="s">
        <v>37</v>
      </c>
      <c r="AX127" s="13" t="s">
        <v>76</v>
      </c>
      <c r="AY127" s="199" t="s">
        <v>130</v>
      </c>
    </row>
    <row r="128" spans="1:65" s="13" customFormat="1" ht="11.25">
      <c r="B128" s="188"/>
      <c r="C128" s="189"/>
      <c r="D128" s="190" t="s">
        <v>139</v>
      </c>
      <c r="E128" s="191" t="s">
        <v>35</v>
      </c>
      <c r="F128" s="192" t="s">
        <v>453</v>
      </c>
      <c r="G128" s="189"/>
      <c r="H128" s="193">
        <v>32.4</v>
      </c>
      <c r="I128" s="194"/>
      <c r="J128" s="189"/>
      <c r="K128" s="189"/>
      <c r="L128" s="195"/>
      <c r="M128" s="196"/>
      <c r="N128" s="197"/>
      <c r="O128" s="197"/>
      <c r="P128" s="197"/>
      <c r="Q128" s="197"/>
      <c r="R128" s="197"/>
      <c r="S128" s="197"/>
      <c r="T128" s="198"/>
      <c r="AT128" s="199" t="s">
        <v>139</v>
      </c>
      <c r="AU128" s="199" t="s">
        <v>84</v>
      </c>
      <c r="AV128" s="13" t="s">
        <v>86</v>
      </c>
      <c r="AW128" s="13" t="s">
        <v>37</v>
      </c>
      <c r="AX128" s="13" t="s">
        <v>76</v>
      </c>
      <c r="AY128" s="199" t="s">
        <v>130</v>
      </c>
    </row>
    <row r="129" spans="1:65" s="14" customFormat="1" ht="11.25">
      <c r="B129" s="200"/>
      <c r="C129" s="201"/>
      <c r="D129" s="190" t="s">
        <v>139</v>
      </c>
      <c r="E129" s="202" t="s">
        <v>35</v>
      </c>
      <c r="F129" s="203" t="s">
        <v>146</v>
      </c>
      <c r="G129" s="201"/>
      <c r="H129" s="204">
        <v>89.1</v>
      </c>
      <c r="I129" s="205"/>
      <c r="J129" s="201"/>
      <c r="K129" s="201"/>
      <c r="L129" s="206"/>
      <c r="M129" s="207"/>
      <c r="N129" s="208"/>
      <c r="O129" s="208"/>
      <c r="P129" s="208"/>
      <c r="Q129" s="208"/>
      <c r="R129" s="208"/>
      <c r="S129" s="208"/>
      <c r="T129" s="209"/>
      <c r="AT129" s="210" t="s">
        <v>139</v>
      </c>
      <c r="AU129" s="210" t="s">
        <v>84</v>
      </c>
      <c r="AV129" s="14" t="s">
        <v>137</v>
      </c>
      <c r="AW129" s="14" t="s">
        <v>37</v>
      </c>
      <c r="AX129" s="14" t="s">
        <v>84</v>
      </c>
      <c r="AY129" s="210" t="s">
        <v>130</v>
      </c>
    </row>
    <row r="130" spans="1:65" s="2" customFormat="1" ht="78" customHeight="1">
      <c r="A130" s="34"/>
      <c r="B130" s="35"/>
      <c r="C130" s="174" t="s">
        <v>228</v>
      </c>
      <c r="D130" s="174" t="s">
        <v>133</v>
      </c>
      <c r="E130" s="175" t="s">
        <v>406</v>
      </c>
      <c r="F130" s="176" t="s">
        <v>407</v>
      </c>
      <c r="G130" s="177" t="s">
        <v>210</v>
      </c>
      <c r="H130" s="178">
        <v>15</v>
      </c>
      <c r="I130" s="179"/>
      <c r="J130" s="180">
        <f>ROUND(I130*H130,2)</f>
        <v>0</v>
      </c>
      <c r="K130" s="181"/>
      <c r="L130" s="39"/>
      <c r="M130" s="182" t="s">
        <v>35</v>
      </c>
      <c r="N130" s="183" t="s">
        <v>47</v>
      </c>
      <c r="O130" s="64"/>
      <c r="P130" s="184">
        <f>O130*H130</f>
        <v>0</v>
      </c>
      <c r="Q130" s="184">
        <v>0</v>
      </c>
      <c r="R130" s="184">
        <f>Q130*H130</f>
        <v>0</v>
      </c>
      <c r="S130" s="184">
        <v>0</v>
      </c>
      <c r="T130" s="185">
        <f>S130*H130</f>
        <v>0</v>
      </c>
      <c r="U130" s="34"/>
      <c r="V130" s="34"/>
      <c r="W130" s="34"/>
      <c r="X130" s="34"/>
      <c r="Y130" s="34"/>
      <c r="Z130" s="34"/>
      <c r="AA130" s="34"/>
      <c r="AB130" s="34"/>
      <c r="AC130" s="34"/>
      <c r="AD130" s="34"/>
      <c r="AE130" s="34"/>
      <c r="AR130" s="186" t="s">
        <v>291</v>
      </c>
      <c r="AT130" s="186" t="s">
        <v>133</v>
      </c>
      <c r="AU130" s="186" t="s">
        <v>84</v>
      </c>
      <c r="AY130" s="17" t="s">
        <v>130</v>
      </c>
      <c r="BE130" s="187">
        <f>IF(N130="základní",J130,0)</f>
        <v>0</v>
      </c>
      <c r="BF130" s="187">
        <f>IF(N130="snížená",J130,0)</f>
        <v>0</v>
      </c>
      <c r="BG130" s="187">
        <f>IF(N130="zákl. přenesená",J130,0)</f>
        <v>0</v>
      </c>
      <c r="BH130" s="187">
        <f>IF(N130="sníž. přenesená",J130,0)</f>
        <v>0</v>
      </c>
      <c r="BI130" s="187">
        <f>IF(N130="nulová",J130,0)</f>
        <v>0</v>
      </c>
      <c r="BJ130" s="17" t="s">
        <v>84</v>
      </c>
      <c r="BK130" s="187">
        <f>ROUND(I130*H130,2)</f>
        <v>0</v>
      </c>
      <c r="BL130" s="17" t="s">
        <v>291</v>
      </c>
      <c r="BM130" s="186" t="s">
        <v>408</v>
      </c>
    </row>
    <row r="131" spans="1:65" s="2" customFormat="1" ht="19.5">
      <c r="A131" s="34"/>
      <c r="B131" s="35"/>
      <c r="C131" s="36"/>
      <c r="D131" s="190" t="s">
        <v>260</v>
      </c>
      <c r="E131" s="36"/>
      <c r="F131" s="222" t="s">
        <v>404</v>
      </c>
      <c r="G131" s="36"/>
      <c r="H131" s="36"/>
      <c r="I131" s="223"/>
      <c r="J131" s="36"/>
      <c r="K131" s="36"/>
      <c r="L131" s="39"/>
      <c r="M131" s="224"/>
      <c r="N131" s="225"/>
      <c r="O131" s="64"/>
      <c r="P131" s="64"/>
      <c r="Q131" s="64"/>
      <c r="R131" s="64"/>
      <c r="S131" s="64"/>
      <c r="T131" s="65"/>
      <c r="U131" s="34"/>
      <c r="V131" s="34"/>
      <c r="W131" s="34"/>
      <c r="X131" s="34"/>
      <c r="Y131" s="34"/>
      <c r="Z131" s="34"/>
      <c r="AA131" s="34"/>
      <c r="AB131" s="34"/>
      <c r="AC131" s="34"/>
      <c r="AD131" s="34"/>
      <c r="AE131" s="34"/>
      <c r="AT131" s="17" t="s">
        <v>260</v>
      </c>
      <c r="AU131" s="17" t="s">
        <v>84</v>
      </c>
    </row>
    <row r="132" spans="1:65" s="13" customFormat="1" ht="11.25">
      <c r="B132" s="188"/>
      <c r="C132" s="189"/>
      <c r="D132" s="190" t="s">
        <v>139</v>
      </c>
      <c r="E132" s="191" t="s">
        <v>35</v>
      </c>
      <c r="F132" s="192" t="s">
        <v>454</v>
      </c>
      <c r="G132" s="189"/>
      <c r="H132" s="193">
        <v>15</v>
      </c>
      <c r="I132" s="194"/>
      <c r="J132" s="189"/>
      <c r="K132" s="189"/>
      <c r="L132" s="195"/>
      <c r="M132" s="196"/>
      <c r="N132" s="197"/>
      <c r="O132" s="197"/>
      <c r="P132" s="197"/>
      <c r="Q132" s="197"/>
      <c r="R132" s="197"/>
      <c r="S132" s="197"/>
      <c r="T132" s="198"/>
      <c r="AT132" s="199" t="s">
        <v>139</v>
      </c>
      <c r="AU132" s="199" t="s">
        <v>84</v>
      </c>
      <c r="AV132" s="13" t="s">
        <v>86</v>
      </c>
      <c r="AW132" s="13" t="s">
        <v>37</v>
      </c>
      <c r="AX132" s="13" t="s">
        <v>84</v>
      </c>
      <c r="AY132" s="199" t="s">
        <v>130</v>
      </c>
    </row>
    <row r="133" spans="1:65" s="2" customFormat="1" ht="49.15" customHeight="1">
      <c r="A133" s="34"/>
      <c r="B133" s="35"/>
      <c r="C133" s="174" t="s">
        <v>240</v>
      </c>
      <c r="D133" s="174" t="s">
        <v>133</v>
      </c>
      <c r="E133" s="175" t="s">
        <v>455</v>
      </c>
      <c r="F133" s="176" t="s">
        <v>456</v>
      </c>
      <c r="G133" s="177" t="s">
        <v>210</v>
      </c>
      <c r="H133" s="178">
        <v>32.4</v>
      </c>
      <c r="I133" s="179"/>
      <c r="J133" s="180">
        <f>ROUND(I133*H133,2)</f>
        <v>0</v>
      </c>
      <c r="K133" s="181"/>
      <c r="L133" s="39"/>
      <c r="M133" s="182" t="s">
        <v>35</v>
      </c>
      <c r="N133" s="183" t="s">
        <v>47</v>
      </c>
      <c r="O133" s="64"/>
      <c r="P133" s="184">
        <f>O133*H133</f>
        <v>0</v>
      </c>
      <c r="Q133" s="184">
        <v>0</v>
      </c>
      <c r="R133" s="184">
        <f>Q133*H133</f>
        <v>0</v>
      </c>
      <c r="S133" s="184">
        <v>0</v>
      </c>
      <c r="T133" s="185">
        <f>S133*H133</f>
        <v>0</v>
      </c>
      <c r="U133" s="34"/>
      <c r="V133" s="34"/>
      <c r="W133" s="34"/>
      <c r="X133" s="34"/>
      <c r="Y133" s="34"/>
      <c r="Z133" s="34"/>
      <c r="AA133" s="34"/>
      <c r="AB133" s="34"/>
      <c r="AC133" s="34"/>
      <c r="AD133" s="34"/>
      <c r="AE133" s="34"/>
      <c r="AR133" s="186" t="s">
        <v>291</v>
      </c>
      <c r="AT133" s="186" t="s">
        <v>133</v>
      </c>
      <c r="AU133" s="186" t="s">
        <v>84</v>
      </c>
      <c r="AY133" s="17" t="s">
        <v>130</v>
      </c>
      <c r="BE133" s="187">
        <f>IF(N133="základní",J133,0)</f>
        <v>0</v>
      </c>
      <c r="BF133" s="187">
        <f>IF(N133="snížená",J133,0)</f>
        <v>0</v>
      </c>
      <c r="BG133" s="187">
        <f>IF(N133="zákl. přenesená",J133,0)</f>
        <v>0</v>
      </c>
      <c r="BH133" s="187">
        <f>IF(N133="sníž. přenesená",J133,0)</f>
        <v>0</v>
      </c>
      <c r="BI133" s="187">
        <f>IF(N133="nulová",J133,0)</f>
        <v>0</v>
      </c>
      <c r="BJ133" s="17" t="s">
        <v>84</v>
      </c>
      <c r="BK133" s="187">
        <f>ROUND(I133*H133,2)</f>
        <v>0</v>
      </c>
      <c r="BL133" s="17" t="s">
        <v>291</v>
      </c>
      <c r="BM133" s="186" t="s">
        <v>457</v>
      </c>
    </row>
    <row r="134" spans="1:65" s="13" customFormat="1" ht="11.25">
      <c r="B134" s="188"/>
      <c r="C134" s="189"/>
      <c r="D134" s="190" t="s">
        <v>139</v>
      </c>
      <c r="E134" s="191" t="s">
        <v>35</v>
      </c>
      <c r="F134" s="192" t="s">
        <v>453</v>
      </c>
      <c r="G134" s="189"/>
      <c r="H134" s="193">
        <v>32.4</v>
      </c>
      <c r="I134" s="194"/>
      <c r="J134" s="189"/>
      <c r="K134" s="189"/>
      <c r="L134" s="195"/>
      <c r="M134" s="226"/>
      <c r="N134" s="227"/>
      <c r="O134" s="227"/>
      <c r="P134" s="227"/>
      <c r="Q134" s="227"/>
      <c r="R134" s="227"/>
      <c r="S134" s="227"/>
      <c r="T134" s="228"/>
      <c r="AT134" s="199" t="s">
        <v>139</v>
      </c>
      <c r="AU134" s="199" t="s">
        <v>84</v>
      </c>
      <c r="AV134" s="13" t="s">
        <v>86</v>
      </c>
      <c r="AW134" s="13" t="s">
        <v>37</v>
      </c>
      <c r="AX134" s="13" t="s">
        <v>84</v>
      </c>
      <c r="AY134" s="199" t="s">
        <v>130</v>
      </c>
    </row>
    <row r="135" spans="1:65" s="2" customFormat="1" ht="6.95" customHeight="1">
      <c r="A135" s="34"/>
      <c r="B135" s="47"/>
      <c r="C135" s="48"/>
      <c r="D135" s="48"/>
      <c r="E135" s="48"/>
      <c r="F135" s="48"/>
      <c r="G135" s="48"/>
      <c r="H135" s="48"/>
      <c r="I135" s="48"/>
      <c r="J135" s="48"/>
      <c r="K135" s="48"/>
      <c r="L135" s="39"/>
      <c r="M135" s="34"/>
      <c r="O135" s="34"/>
      <c r="P135" s="34"/>
      <c r="Q135" s="34"/>
      <c r="R135" s="34"/>
      <c r="S135" s="34"/>
      <c r="T135" s="34"/>
      <c r="U135" s="34"/>
      <c r="V135" s="34"/>
      <c r="W135" s="34"/>
      <c r="X135" s="34"/>
      <c r="Y135" s="34"/>
      <c r="Z135" s="34"/>
      <c r="AA135" s="34"/>
      <c r="AB135" s="34"/>
      <c r="AC135" s="34"/>
      <c r="AD135" s="34"/>
      <c r="AE135" s="34"/>
    </row>
  </sheetData>
  <sheetProtection algorithmName="SHA-512" hashValue="StnpAS8g/tvv01vnGbYYh3TaqxsXyvlM43wbxYiV5h1n6/xbgauRwensxQUAql/Yph5sbU/WPaxqa0dqFeOJog==" saltValue="U3BXCOTPN9ZODvF43sv0aoA5LN5/mzjaZE/ZiP6M+Ybt6xPjMZ/nzWGTaJ9E7k9SswIpRvZN3lHGzf8m0GkfWA==" spinCount="100000" sheet="1" objects="1" scenarios="1" formatColumns="0" formatRows="0" autoFilter="0"/>
  <autoFilter ref="C81:K134"/>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5"/>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7"/>
      <c r="M2" s="357"/>
      <c r="N2" s="357"/>
      <c r="O2" s="357"/>
      <c r="P2" s="357"/>
      <c r="Q2" s="357"/>
      <c r="R2" s="357"/>
      <c r="S2" s="357"/>
      <c r="T2" s="357"/>
      <c r="U2" s="357"/>
      <c r="V2" s="357"/>
      <c r="AT2" s="17" t="s">
        <v>95</v>
      </c>
    </row>
    <row r="3" spans="1:46" s="1" customFormat="1" ht="6.95" customHeight="1">
      <c r="B3" s="101"/>
      <c r="C3" s="102"/>
      <c r="D3" s="102"/>
      <c r="E3" s="102"/>
      <c r="F3" s="102"/>
      <c r="G3" s="102"/>
      <c r="H3" s="102"/>
      <c r="I3" s="102"/>
      <c r="J3" s="102"/>
      <c r="K3" s="102"/>
      <c r="L3" s="20"/>
      <c r="AT3" s="17" t="s">
        <v>86</v>
      </c>
    </row>
    <row r="4" spans="1:46" s="1" customFormat="1" ht="24.95" customHeight="1">
      <c r="B4" s="20"/>
      <c r="D4" s="103" t="s">
        <v>105</v>
      </c>
      <c r="L4" s="20"/>
      <c r="M4" s="104" t="s">
        <v>10</v>
      </c>
      <c r="AT4" s="17" t="s">
        <v>4</v>
      </c>
    </row>
    <row r="5" spans="1:46" s="1" customFormat="1" ht="6.95" customHeight="1">
      <c r="B5" s="20"/>
      <c r="L5" s="20"/>
    </row>
    <row r="6" spans="1:46" s="1" customFormat="1" ht="12" customHeight="1">
      <c r="B6" s="20"/>
      <c r="D6" s="105" t="s">
        <v>16</v>
      </c>
      <c r="L6" s="20"/>
    </row>
    <row r="7" spans="1:46" s="1" customFormat="1" ht="16.5" customHeight="1">
      <c r="B7" s="20"/>
      <c r="E7" s="358" t="str">
        <f>'Rekapitulace stavby'!K6</f>
        <v>Výměna pražců a kolejnic v úseku Veselí nad Lužnicí – Počátky-Žirovnice I. etapa</v>
      </c>
      <c r="F7" s="359"/>
      <c r="G7" s="359"/>
      <c r="H7" s="359"/>
      <c r="L7" s="20"/>
    </row>
    <row r="8" spans="1:46" s="2" customFormat="1" ht="12" customHeight="1">
      <c r="A8" s="34"/>
      <c r="B8" s="39"/>
      <c r="C8" s="34"/>
      <c r="D8" s="105" t="s">
        <v>106</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360" t="s">
        <v>458</v>
      </c>
      <c r="F9" s="361"/>
      <c r="G9" s="361"/>
      <c r="H9" s="361"/>
      <c r="I9" s="34"/>
      <c r="J9" s="34"/>
      <c r="K9" s="34"/>
      <c r="L9" s="106"/>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18</v>
      </c>
      <c r="E11" s="34"/>
      <c r="F11" s="107" t="s">
        <v>19</v>
      </c>
      <c r="G11" s="34"/>
      <c r="H11" s="34"/>
      <c r="I11" s="105" t="s">
        <v>20</v>
      </c>
      <c r="J11" s="107" t="s">
        <v>21</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22</v>
      </c>
      <c r="E12" s="34"/>
      <c r="F12" s="107" t="s">
        <v>23</v>
      </c>
      <c r="G12" s="34"/>
      <c r="H12" s="34"/>
      <c r="I12" s="105" t="s">
        <v>24</v>
      </c>
      <c r="J12" s="108" t="str">
        <f>'Rekapitulace stavby'!AN8</f>
        <v>24. 5. 2023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26</v>
      </c>
      <c r="E14" s="34"/>
      <c r="F14" s="34"/>
      <c r="G14" s="34"/>
      <c r="H14" s="34"/>
      <c r="I14" s="105" t="s">
        <v>27</v>
      </c>
      <c r="J14" s="107" t="s">
        <v>28</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29</v>
      </c>
      <c r="F15" s="34"/>
      <c r="G15" s="34"/>
      <c r="H15" s="34"/>
      <c r="I15" s="105" t="s">
        <v>30</v>
      </c>
      <c r="J15" s="107" t="s">
        <v>31</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32</v>
      </c>
      <c r="E17" s="34"/>
      <c r="F17" s="34"/>
      <c r="G17" s="34"/>
      <c r="H17" s="34"/>
      <c r="I17" s="105" t="s">
        <v>27</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362" t="str">
        <f>'Rekapitulace stavby'!E14</f>
        <v>Vyplň údaj</v>
      </c>
      <c r="F18" s="363"/>
      <c r="G18" s="363"/>
      <c r="H18" s="363"/>
      <c r="I18" s="105" t="s">
        <v>30</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34</v>
      </c>
      <c r="E20" s="34"/>
      <c r="F20" s="34"/>
      <c r="G20" s="34"/>
      <c r="H20" s="34"/>
      <c r="I20" s="105" t="s">
        <v>27</v>
      </c>
      <c r="J20" s="107" t="str">
        <f>IF('Rekapitulace stavby'!AN16="","",'Rekapitulace stavby'!AN16)</f>
        <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tr">
        <f>IF('Rekapitulace stavby'!E17="","",'Rekapitulace stavby'!E17)</f>
        <v xml:space="preserve"> </v>
      </c>
      <c r="F21" s="34"/>
      <c r="G21" s="34"/>
      <c r="H21" s="34"/>
      <c r="I21" s="105" t="s">
        <v>30</v>
      </c>
      <c r="J21" s="107" t="str">
        <f>IF('Rekapitulace stavby'!AN17="","",'Rekapitulace stavby'!AN17)</f>
        <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27</v>
      </c>
      <c r="J23" s="107" t="s">
        <v>35</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39</v>
      </c>
      <c r="F24" s="34"/>
      <c r="G24" s="34"/>
      <c r="H24" s="34"/>
      <c r="I24" s="105" t="s">
        <v>30</v>
      </c>
      <c r="J24" s="107" t="s">
        <v>35</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40</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364" t="s">
        <v>35</v>
      </c>
      <c r="F27" s="364"/>
      <c r="G27" s="364"/>
      <c r="H27" s="364"/>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42</v>
      </c>
      <c r="E30" s="34"/>
      <c r="F30" s="34"/>
      <c r="G30" s="34"/>
      <c r="H30" s="34"/>
      <c r="I30" s="34"/>
      <c r="J30" s="114">
        <f>ROUND(J82,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44</v>
      </c>
      <c r="G32" s="34"/>
      <c r="H32" s="34"/>
      <c r="I32" s="115" t="s">
        <v>43</v>
      </c>
      <c r="J32" s="115" t="s">
        <v>45</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46</v>
      </c>
      <c r="E33" s="105" t="s">
        <v>47</v>
      </c>
      <c r="F33" s="117">
        <f>ROUND((SUM(BE82:BE134)),  2)</f>
        <v>0</v>
      </c>
      <c r="G33" s="34"/>
      <c r="H33" s="34"/>
      <c r="I33" s="118">
        <v>0.21</v>
      </c>
      <c r="J33" s="117">
        <f>ROUND(((SUM(BE82:BE134))*I33),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48</v>
      </c>
      <c r="F34" s="117">
        <f>ROUND((SUM(BF82:BF134)),  2)</f>
        <v>0</v>
      </c>
      <c r="G34" s="34"/>
      <c r="H34" s="34"/>
      <c r="I34" s="118">
        <v>0.15</v>
      </c>
      <c r="J34" s="117">
        <f>ROUND(((SUM(BF82:BF134))*I34),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49</v>
      </c>
      <c r="F35" s="117">
        <f>ROUND((SUM(BG82:BG134)),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50</v>
      </c>
      <c r="F36" s="117">
        <f>ROUND((SUM(BH82:BH134)),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51</v>
      </c>
      <c r="F37" s="117">
        <f>ROUND((SUM(BI82:BI134)),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52</v>
      </c>
      <c r="E39" s="121"/>
      <c r="F39" s="121"/>
      <c r="G39" s="122" t="s">
        <v>53</v>
      </c>
      <c r="H39" s="123" t="s">
        <v>54</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365" t="str">
        <f>E7</f>
        <v>Výměna pražců a kolejnic v úseku Veselí nad Lužnicí – Počátky-Žirovnice I. etapa</v>
      </c>
      <c r="F48" s="366"/>
      <c r="G48" s="366"/>
      <c r="H48" s="366"/>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318" t="str">
        <f>E9</f>
        <v>SO 04 - Oprava přejezdu P6140 v km 6,680</v>
      </c>
      <c r="F50" s="367"/>
      <c r="G50" s="367"/>
      <c r="H50" s="367"/>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22</v>
      </c>
      <c r="D52" s="36"/>
      <c r="E52" s="36"/>
      <c r="F52" s="27" t="str">
        <f>F12</f>
        <v>trať 225 dle JŘ, TÚ Veselí n/L. - Doňov</v>
      </c>
      <c r="G52" s="36"/>
      <c r="H52" s="36"/>
      <c r="I52" s="29" t="s">
        <v>24</v>
      </c>
      <c r="J52" s="59" t="str">
        <f>IF(J12="","",J12)</f>
        <v>24. 5. 2023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26</v>
      </c>
      <c r="D54" s="36"/>
      <c r="E54" s="36"/>
      <c r="F54" s="27" t="str">
        <f>E15</f>
        <v>Správa železnic, státní organizace, OŘ Plzeň</v>
      </c>
      <c r="G54" s="36"/>
      <c r="H54" s="36"/>
      <c r="I54" s="29" t="s">
        <v>34</v>
      </c>
      <c r="J54" s="32" t="str">
        <f>E21</f>
        <v xml:space="preserve"> </v>
      </c>
      <c r="K54" s="36"/>
      <c r="L54" s="106"/>
      <c r="S54" s="34"/>
      <c r="T54" s="34"/>
      <c r="U54" s="34"/>
      <c r="V54" s="34"/>
      <c r="W54" s="34"/>
      <c r="X54" s="34"/>
      <c r="Y54" s="34"/>
      <c r="Z54" s="34"/>
      <c r="AA54" s="34"/>
      <c r="AB54" s="34"/>
      <c r="AC54" s="34"/>
      <c r="AD54" s="34"/>
      <c r="AE54" s="34"/>
    </row>
    <row r="55" spans="1:47" s="2" customFormat="1" ht="15.2" customHeight="1">
      <c r="A55" s="34"/>
      <c r="B55" s="35"/>
      <c r="C55" s="29" t="s">
        <v>32</v>
      </c>
      <c r="D55" s="36"/>
      <c r="E55" s="36"/>
      <c r="F55" s="27" t="str">
        <f>IF(E18="","",E18)</f>
        <v>Vyplň údaj</v>
      </c>
      <c r="G55" s="36"/>
      <c r="H55" s="36"/>
      <c r="I55" s="29" t="s">
        <v>38</v>
      </c>
      <c r="J55" s="32" t="str">
        <f>E24</f>
        <v>Libor Brabenec</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109</v>
      </c>
      <c r="D57" s="131"/>
      <c r="E57" s="131"/>
      <c r="F57" s="131"/>
      <c r="G57" s="131"/>
      <c r="H57" s="131"/>
      <c r="I57" s="131"/>
      <c r="J57" s="132" t="s">
        <v>110</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74</v>
      </c>
      <c r="D59" s="36"/>
      <c r="E59" s="36"/>
      <c r="F59" s="36"/>
      <c r="G59" s="36"/>
      <c r="H59" s="36"/>
      <c r="I59" s="36"/>
      <c r="J59" s="77">
        <f>J82</f>
        <v>0</v>
      </c>
      <c r="K59" s="36"/>
      <c r="L59" s="106"/>
      <c r="S59" s="34"/>
      <c r="T59" s="34"/>
      <c r="U59" s="34"/>
      <c r="V59" s="34"/>
      <c r="W59" s="34"/>
      <c r="X59" s="34"/>
      <c r="Y59" s="34"/>
      <c r="Z59" s="34"/>
      <c r="AA59" s="34"/>
      <c r="AB59" s="34"/>
      <c r="AC59" s="34"/>
      <c r="AD59" s="34"/>
      <c r="AE59" s="34"/>
      <c r="AU59" s="17" t="s">
        <v>111</v>
      </c>
    </row>
    <row r="60" spans="1:47" s="9" customFormat="1" ht="24.95" customHeight="1">
      <c r="B60" s="134"/>
      <c r="C60" s="135"/>
      <c r="D60" s="136" t="s">
        <v>112</v>
      </c>
      <c r="E60" s="137"/>
      <c r="F60" s="137"/>
      <c r="G60" s="137"/>
      <c r="H60" s="137"/>
      <c r="I60" s="137"/>
      <c r="J60" s="138">
        <f>J83</f>
        <v>0</v>
      </c>
      <c r="K60" s="135"/>
      <c r="L60" s="139"/>
    </row>
    <row r="61" spans="1:47" s="10" customFormat="1" ht="19.899999999999999" customHeight="1">
      <c r="B61" s="140"/>
      <c r="C61" s="141"/>
      <c r="D61" s="142" t="s">
        <v>113</v>
      </c>
      <c r="E61" s="143"/>
      <c r="F61" s="143"/>
      <c r="G61" s="143"/>
      <c r="H61" s="143"/>
      <c r="I61" s="143"/>
      <c r="J61" s="144">
        <f>J84</f>
        <v>0</v>
      </c>
      <c r="K61" s="141"/>
      <c r="L61" s="145"/>
    </row>
    <row r="62" spans="1:47" s="9" customFormat="1" ht="24.95" customHeight="1">
      <c r="B62" s="134"/>
      <c r="C62" s="135"/>
      <c r="D62" s="136" t="s">
        <v>114</v>
      </c>
      <c r="E62" s="137"/>
      <c r="F62" s="137"/>
      <c r="G62" s="137"/>
      <c r="H62" s="137"/>
      <c r="I62" s="137"/>
      <c r="J62" s="138">
        <f>J120</f>
        <v>0</v>
      </c>
      <c r="K62" s="135"/>
      <c r="L62" s="139"/>
    </row>
    <row r="63" spans="1:47" s="2" customFormat="1" ht="21.75" customHeight="1">
      <c r="A63" s="34"/>
      <c r="B63" s="35"/>
      <c r="C63" s="36"/>
      <c r="D63" s="36"/>
      <c r="E63" s="36"/>
      <c r="F63" s="36"/>
      <c r="G63" s="36"/>
      <c r="H63" s="36"/>
      <c r="I63" s="36"/>
      <c r="J63" s="36"/>
      <c r="K63" s="36"/>
      <c r="L63" s="106"/>
      <c r="S63" s="34"/>
      <c r="T63" s="34"/>
      <c r="U63" s="34"/>
      <c r="V63" s="34"/>
      <c r="W63" s="34"/>
      <c r="X63" s="34"/>
      <c r="Y63" s="34"/>
      <c r="Z63" s="34"/>
      <c r="AA63" s="34"/>
      <c r="AB63" s="34"/>
      <c r="AC63" s="34"/>
      <c r="AD63" s="34"/>
      <c r="AE63" s="34"/>
    </row>
    <row r="64" spans="1:47" s="2" customFormat="1" ht="6.95" customHeight="1">
      <c r="A64" s="34"/>
      <c r="B64" s="47"/>
      <c r="C64" s="48"/>
      <c r="D64" s="48"/>
      <c r="E64" s="48"/>
      <c r="F64" s="48"/>
      <c r="G64" s="48"/>
      <c r="H64" s="48"/>
      <c r="I64" s="48"/>
      <c r="J64" s="48"/>
      <c r="K64" s="48"/>
      <c r="L64" s="106"/>
      <c r="S64" s="34"/>
      <c r="T64" s="34"/>
      <c r="U64" s="34"/>
      <c r="V64" s="34"/>
      <c r="W64" s="34"/>
      <c r="X64" s="34"/>
      <c r="Y64" s="34"/>
      <c r="Z64" s="34"/>
      <c r="AA64" s="34"/>
      <c r="AB64" s="34"/>
      <c r="AC64" s="34"/>
      <c r="AD64" s="34"/>
      <c r="AE64" s="34"/>
    </row>
    <row r="68" spans="1:31" s="2" customFormat="1" ht="6.95" customHeight="1">
      <c r="A68" s="34"/>
      <c r="B68" s="49"/>
      <c r="C68" s="50"/>
      <c r="D68" s="50"/>
      <c r="E68" s="50"/>
      <c r="F68" s="50"/>
      <c r="G68" s="50"/>
      <c r="H68" s="50"/>
      <c r="I68" s="50"/>
      <c r="J68" s="50"/>
      <c r="K68" s="50"/>
      <c r="L68" s="106"/>
      <c r="S68" s="34"/>
      <c r="T68" s="34"/>
      <c r="U68" s="34"/>
      <c r="V68" s="34"/>
      <c r="W68" s="34"/>
      <c r="X68" s="34"/>
      <c r="Y68" s="34"/>
      <c r="Z68" s="34"/>
      <c r="AA68" s="34"/>
      <c r="AB68" s="34"/>
      <c r="AC68" s="34"/>
      <c r="AD68" s="34"/>
      <c r="AE68" s="34"/>
    </row>
    <row r="69" spans="1:31" s="2" customFormat="1" ht="24.95" customHeight="1">
      <c r="A69" s="34"/>
      <c r="B69" s="35"/>
      <c r="C69" s="23" t="s">
        <v>115</v>
      </c>
      <c r="D69" s="36"/>
      <c r="E69" s="36"/>
      <c r="F69" s="36"/>
      <c r="G69" s="36"/>
      <c r="H69" s="36"/>
      <c r="I69" s="36"/>
      <c r="J69" s="36"/>
      <c r="K69" s="36"/>
      <c r="L69" s="106"/>
      <c r="S69" s="34"/>
      <c r="T69" s="34"/>
      <c r="U69" s="34"/>
      <c r="V69" s="34"/>
      <c r="W69" s="34"/>
      <c r="X69" s="34"/>
      <c r="Y69" s="34"/>
      <c r="Z69" s="34"/>
      <c r="AA69" s="34"/>
      <c r="AB69" s="34"/>
      <c r="AC69" s="34"/>
      <c r="AD69" s="34"/>
      <c r="AE69" s="34"/>
    </row>
    <row r="70" spans="1:31" s="2" customFormat="1" ht="6.95" customHeight="1">
      <c r="A70" s="34"/>
      <c r="B70" s="35"/>
      <c r="C70" s="36"/>
      <c r="D70" s="36"/>
      <c r="E70" s="36"/>
      <c r="F70" s="36"/>
      <c r="G70" s="36"/>
      <c r="H70" s="36"/>
      <c r="I70" s="36"/>
      <c r="J70" s="36"/>
      <c r="K70" s="36"/>
      <c r="L70" s="106"/>
      <c r="S70" s="34"/>
      <c r="T70" s="34"/>
      <c r="U70" s="34"/>
      <c r="V70" s="34"/>
      <c r="W70" s="34"/>
      <c r="X70" s="34"/>
      <c r="Y70" s="34"/>
      <c r="Z70" s="34"/>
      <c r="AA70" s="34"/>
      <c r="AB70" s="34"/>
      <c r="AC70" s="34"/>
      <c r="AD70" s="34"/>
      <c r="AE70" s="34"/>
    </row>
    <row r="71" spans="1:31" s="2" customFormat="1" ht="12" customHeight="1">
      <c r="A71" s="34"/>
      <c r="B71" s="35"/>
      <c r="C71" s="29" t="s">
        <v>16</v>
      </c>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16.5" customHeight="1">
      <c r="A72" s="34"/>
      <c r="B72" s="35"/>
      <c r="C72" s="36"/>
      <c r="D72" s="36"/>
      <c r="E72" s="365" t="str">
        <f>E7</f>
        <v>Výměna pražců a kolejnic v úseku Veselí nad Lužnicí – Počátky-Žirovnice I. etapa</v>
      </c>
      <c r="F72" s="366"/>
      <c r="G72" s="366"/>
      <c r="H72" s="366"/>
      <c r="I72" s="36"/>
      <c r="J72" s="36"/>
      <c r="K72" s="36"/>
      <c r="L72" s="106"/>
      <c r="S72" s="34"/>
      <c r="T72" s="34"/>
      <c r="U72" s="34"/>
      <c r="V72" s="34"/>
      <c r="W72" s="34"/>
      <c r="X72" s="34"/>
      <c r="Y72" s="34"/>
      <c r="Z72" s="34"/>
      <c r="AA72" s="34"/>
      <c r="AB72" s="34"/>
      <c r="AC72" s="34"/>
      <c r="AD72" s="34"/>
      <c r="AE72" s="34"/>
    </row>
    <row r="73" spans="1:31" s="2" customFormat="1" ht="12" customHeight="1">
      <c r="A73" s="34"/>
      <c r="B73" s="35"/>
      <c r="C73" s="29" t="s">
        <v>106</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6.5" customHeight="1">
      <c r="A74" s="34"/>
      <c r="B74" s="35"/>
      <c r="C74" s="36"/>
      <c r="D74" s="36"/>
      <c r="E74" s="318" t="str">
        <f>E9</f>
        <v>SO 04 - Oprava přejezdu P6140 v km 6,680</v>
      </c>
      <c r="F74" s="367"/>
      <c r="G74" s="367"/>
      <c r="H74" s="367"/>
      <c r="I74" s="36"/>
      <c r="J74" s="36"/>
      <c r="K74" s="36"/>
      <c r="L74" s="106"/>
      <c r="S74" s="34"/>
      <c r="T74" s="34"/>
      <c r="U74" s="34"/>
      <c r="V74" s="34"/>
      <c r="W74" s="34"/>
      <c r="X74" s="34"/>
      <c r="Y74" s="34"/>
      <c r="Z74" s="34"/>
      <c r="AA74" s="34"/>
      <c r="AB74" s="34"/>
      <c r="AC74" s="34"/>
      <c r="AD74" s="34"/>
      <c r="AE74" s="34"/>
    </row>
    <row r="75" spans="1:31" s="2" customFormat="1" ht="6.95" customHeight="1">
      <c r="A75" s="34"/>
      <c r="B75" s="35"/>
      <c r="C75" s="36"/>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22</v>
      </c>
      <c r="D76" s="36"/>
      <c r="E76" s="36"/>
      <c r="F76" s="27" t="str">
        <f>F12</f>
        <v>trať 225 dle JŘ, TÚ Veselí n/L. - Doňov</v>
      </c>
      <c r="G76" s="36"/>
      <c r="H76" s="36"/>
      <c r="I76" s="29" t="s">
        <v>24</v>
      </c>
      <c r="J76" s="59" t="str">
        <f>IF(J12="","",J12)</f>
        <v>24. 5. 2023</v>
      </c>
      <c r="K76" s="36"/>
      <c r="L76" s="106"/>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5.2" customHeight="1">
      <c r="A78" s="34"/>
      <c r="B78" s="35"/>
      <c r="C78" s="29" t="s">
        <v>26</v>
      </c>
      <c r="D78" s="36"/>
      <c r="E78" s="36"/>
      <c r="F78" s="27" t="str">
        <f>E15</f>
        <v>Správa železnic, státní organizace, OŘ Plzeň</v>
      </c>
      <c r="G78" s="36"/>
      <c r="H78" s="36"/>
      <c r="I78" s="29" t="s">
        <v>34</v>
      </c>
      <c r="J78" s="32" t="str">
        <f>E21</f>
        <v xml:space="preserve"> </v>
      </c>
      <c r="K78" s="36"/>
      <c r="L78" s="106"/>
      <c r="S78" s="34"/>
      <c r="T78" s="34"/>
      <c r="U78" s="34"/>
      <c r="V78" s="34"/>
      <c r="W78" s="34"/>
      <c r="X78" s="34"/>
      <c r="Y78" s="34"/>
      <c r="Z78" s="34"/>
      <c r="AA78" s="34"/>
      <c r="AB78" s="34"/>
      <c r="AC78" s="34"/>
      <c r="AD78" s="34"/>
      <c r="AE78" s="34"/>
    </row>
    <row r="79" spans="1:31" s="2" customFormat="1" ht="15.2" customHeight="1">
      <c r="A79" s="34"/>
      <c r="B79" s="35"/>
      <c r="C79" s="29" t="s">
        <v>32</v>
      </c>
      <c r="D79" s="36"/>
      <c r="E79" s="36"/>
      <c r="F79" s="27" t="str">
        <f>IF(E18="","",E18)</f>
        <v>Vyplň údaj</v>
      </c>
      <c r="G79" s="36"/>
      <c r="H79" s="36"/>
      <c r="I79" s="29" t="s">
        <v>38</v>
      </c>
      <c r="J79" s="32" t="str">
        <f>E24</f>
        <v>Libor Brabenec</v>
      </c>
      <c r="K79" s="36"/>
      <c r="L79" s="106"/>
      <c r="S79" s="34"/>
      <c r="T79" s="34"/>
      <c r="U79" s="34"/>
      <c r="V79" s="34"/>
      <c r="W79" s="34"/>
      <c r="X79" s="34"/>
      <c r="Y79" s="34"/>
      <c r="Z79" s="34"/>
      <c r="AA79" s="34"/>
      <c r="AB79" s="34"/>
      <c r="AC79" s="34"/>
      <c r="AD79" s="34"/>
      <c r="AE79" s="34"/>
    </row>
    <row r="80" spans="1:31" s="2" customFormat="1" ht="10.3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11" customFormat="1" ht="29.25" customHeight="1">
      <c r="A81" s="146"/>
      <c r="B81" s="147"/>
      <c r="C81" s="148" t="s">
        <v>116</v>
      </c>
      <c r="D81" s="149" t="s">
        <v>61</v>
      </c>
      <c r="E81" s="149" t="s">
        <v>57</v>
      </c>
      <c r="F81" s="149" t="s">
        <v>58</v>
      </c>
      <c r="G81" s="149" t="s">
        <v>117</v>
      </c>
      <c r="H81" s="149" t="s">
        <v>118</v>
      </c>
      <c r="I81" s="149" t="s">
        <v>119</v>
      </c>
      <c r="J81" s="150" t="s">
        <v>110</v>
      </c>
      <c r="K81" s="151" t="s">
        <v>120</v>
      </c>
      <c r="L81" s="152"/>
      <c r="M81" s="68" t="s">
        <v>35</v>
      </c>
      <c r="N81" s="69" t="s">
        <v>46</v>
      </c>
      <c r="O81" s="69" t="s">
        <v>121</v>
      </c>
      <c r="P81" s="69" t="s">
        <v>122</v>
      </c>
      <c r="Q81" s="69" t="s">
        <v>123</v>
      </c>
      <c r="R81" s="69" t="s">
        <v>124</v>
      </c>
      <c r="S81" s="69" t="s">
        <v>125</v>
      </c>
      <c r="T81" s="70" t="s">
        <v>126</v>
      </c>
      <c r="U81" s="146"/>
      <c r="V81" s="146"/>
      <c r="W81" s="146"/>
      <c r="X81" s="146"/>
      <c r="Y81" s="146"/>
      <c r="Z81" s="146"/>
      <c r="AA81" s="146"/>
      <c r="AB81" s="146"/>
      <c r="AC81" s="146"/>
      <c r="AD81" s="146"/>
      <c r="AE81" s="146"/>
    </row>
    <row r="82" spans="1:65" s="2" customFormat="1" ht="22.9" customHeight="1">
      <c r="A82" s="34"/>
      <c r="B82" s="35"/>
      <c r="C82" s="75" t="s">
        <v>127</v>
      </c>
      <c r="D82" s="36"/>
      <c r="E82" s="36"/>
      <c r="F82" s="36"/>
      <c r="G82" s="36"/>
      <c r="H82" s="36"/>
      <c r="I82" s="36"/>
      <c r="J82" s="153">
        <f>BK82</f>
        <v>0</v>
      </c>
      <c r="K82" s="36"/>
      <c r="L82" s="39"/>
      <c r="M82" s="71"/>
      <c r="N82" s="154"/>
      <c r="O82" s="72"/>
      <c r="P82" s="155">
        <f>P83+P120</f>
        <v>0</v>
      </c>
      <c r="Q82" s="72"/>
      <c r="R82" s="155">
        <f>R83+R120</f>
        <v>39.6813</v>
      </c>
      <c r="S82" s="72"/>
      <c r="T82" s="156">
        <f>T83+T120</f>
        <v>0</v>
      </c>
      <c r="U82" s="34"/>
      <c r="V82" s="34"/>
      <c r="W82" s="34"/>
      <c r="X82" s="34"/>
      <c r="Y82" s="34"/>
      <c r="Z82" s="34"/>
      <c r="AA82" s="34"/>
      <c r="AB82" s="34"/>
      <c r="AC82" s="34"/>
      <c r="AD82" s="34"/>
      <c r="AE82" s="34"/>
      <c r="AT82" s="17" t="s">
        <v>75</v>
      </c>
      <c r="AU82" s="17" t="s">
        <v>111</v>
      </c>
      <c r="BK82" s="157">
        <f>BK83+BK120</f>
        <v>0</v>
      </c>
    </row>
    <row r="83" spans="1:65" s="12" customFormat="1" ht="25.9" customHeight="1">
      <c r="B83" s="158"/>
      <c r="C83" s="159"/>
      <c r="D83" s="160" t="s">
        <v>75</v>
      </c>
      <c r="E83" s="161" t="s">
        <v>128</v>
      </c>
      <c r="F83" s="161" t="s">
        <v>129</v>
      </c>
      <c r="G83" s="159"/>
      <c r="H83" s="159"/>
      <c r="I83" s="162"/>
      <c r="J83" s="163">
        <f>BK83</f>
        <v>0</v>
      </c>
      <c r="K83" s="159"/>
      <c r="L83" s="164"/>
      <c r="M83" s="165"/>
      <c r="N83" s="166"/>
      <c r="O83" s="166"/>
      <c r="P83" s="167">
        <f>P84</f>
        <v>0</v>
      </c>
      <c r="Q83" s="166"/>
      <c r="R83" s="167">
        <f>R84</f>
        <v>39.6813</v>
      </c>
      <c r="S83" s="166"/>
      <c r="T83" s="168">
        <f>T84</f>
        <v>0</v>
      </c>
      <c r="AR83" s="169" t="s">
        <v>84</v>
      </c>
      <c r="AT83" s="170" t="s">
        <v>75</v>
      </c>
      <c r="AU83" s="170" t="s">
        <v>76</v>
      </c>
      <c r="AY83" s="169" t="s">
        <v>130</v>
      </c>
      <c r="BK83" s="171">
        <f>BK84</f>
        <v>0</v>
      </c>
    </row>
    <row r="84" spans="1:65" s="12" customFormat="1" ht="22.9" customHeight="1">
      <c r="B84" s="158"/>
      <c r="C84" s="159"/>
      <c r="D84" s="160" t="s">
        <v>75</v>
      </c>
      <c r="E84" s="172" t="s">
        <v>131</v>
      </c>
      <c r="F84" s="172" t="s">
        <v>132</v>
      </c>
      <c r="G84" s="159"/>
      <c r="H84" s="159"/>
      <c r="I84" s="162"/>
      <c r="J84" s="173">
        <f>BK84</f>
        <v>0</v>
      </c>
      <c r="K84" s="159"/>
      <c r="L84" s="164"/>
      <c r="M84" s="165"/>
      <c r="N84" s="166"/>
      <c r="O84" s="166"/>
      <c r="P84" s="167">
        <f>SUM(P85:P119)</f>
        <v>0</v>
      </c>
      <c r="Q84" s="166"/>
      <c r="R84" s="167">
        <f>SUM(R85:R119)</f>
        <v>39.6813</v>
      </c>
      <c r="S84" s="166"/>
      <c r="T84" s="168">
        <f>SUM(T85:T119)</f>
        <v>0</v>
      </c>
      <c r="AR84" s="169" t="s">
        <v>84</v>
      </c>
      <c r="AT84" s="170" t="s">
        <v>75</v>
      </c>
      <c r="AU84" s="170" t="s">
        <v>84</v>
      </c>
      <c r="AY84" s="169" t="s">
        <v>130</v>
      </c>
      <c r="BK84" s="171">
        <f>SUM(BK85:BK119)</f>
        <v>0</v>
      </c>
    </row>
    <row r="85" spans="1:65" s="2" customFormat="1" ht="33" customHeight="1">
      <c r="A85" s="34"/>
      <c r="B85" s="35"/>
      <c r="C85" s="174" t="s">
        <v>84</v>
      </c>
      <c r="D85" s="174" t="s">
        <v>133</v>
      </c>
      <c r="E85" s="175" t="s">
        <v>361</v>
      </c>
      <c r="F85" s="176" t="s">
        <v>362</v>
      </c>
      <c r="G85" s="177" t="s">
        <v>159</v>
      </c>
      <c r="H85" s="178">
        <v>5.4</v>
      </c>
      <c r="I85" s="179"/>
      <c r="J85" s="180">
        <f>ROUND(I85*H85,2)</f>
        <v>0</v>
      </c>
      <c r="K85" s="181"/>
      <c r="L85" s="39"/>
      <c r="M85" s="182" t="s">
        <v>35</v>
      </c>
      <c r="N85" s="183" t="s">
        <v>47</v>
      </c>
      <c r="O85" s="64"/>
      <c r="P85" s="184">
        <f>O85*H85</f>
        <v>0</v>
      </c>
      <c r="Q85" s="184">
        <v>0</v>
      </c>
      <c r="R85" s="184">
        <f>Q85*H85</f>
        <v>0</v>
      </c>
      <c r="S85" s="184">
        <v>0</v>
      </c>
      <c r="T85" s="185">
        <f>S85*H85</f>
        <v>0</v>
      </c>
      <c r="U85" s="34"/>
      <c r="V85" s="34"/>
      <c r="W85" s="34"/>
      <c r="X85" s="34"/>
      <c r="Y85" s="34"/>
      <c r="Z85" s="34"/>
      <c r="AA85" s="34"/>
      <c r="AB85" s="34"/>
      <c r="AC85" s="34"/>
      <c r="AD85" s="34"/>
      <c r="AE85" s="34"/>
      <c r="AR85" s="186" t="s">
        <v>137</v>
      </c>
      <c r="AT85" s="186" t="s">
        <v>133</v>
      </c>
      <c r="AU85" s="186" t="s">
        <v>86</v>
      </c>
      <c r="AY85" s="17" t="s">
        <v>130</v>
      </c>
      <c r="BE85" s="187">
        <f>IF(N85="základní",J85,0)</f>
        <v>0</v>
      </c>
      <c r="BF85" s="187">
        <f>IF(N85="snížená",J85,0)</f>
        <v>0</v>
      </c>
      <c r="BG85" s="187">
        <f>IF(N85="zákl. přenesená",J85,0)</f>
        <v>0</v>
      </c>
      <c r="BH85" s="187">
        <f>IF(N85="sníž. přenesená",J85,0)</f>
        <v>0</v>
      </c>
      <c r="BI85" s="187">
        <f>IF(N85="nulová",J85,0)</f>
        <v>0</v>
      </c>
      <c r="BJ85" s="17" t="s">
        <v>84</v>
      </c>
      <c r="BK85" s="187">
        <f>ROUND(I85*H85,2)</f>
        <v>0</v>
      </c>
      <c r="BL85" s="17" t="s">
        <v>137</v>
      </c>
      <c r="BM85" s="186" t="s">
        <v>363</v>
      </c>
    </row>
    <row r="86" spans="1:65" s="13" customFormat="1" ht="11.25">
      <c r="B86" s="188"/>
      <c r="C86" s="189"/>
      <c r="D86" s="190" t="s">
        <v>139</v>
      </c>
      <c r="E86" s="191" t="s">
        <v>35</v>
      </c>
      <c r="F86" s="192" t="s">
        <v>459</v>
      </c>
      <c r="G86" s="189"/>
      <c r="H86" s="193">
        <v>5.4</v>
      </c>
      <c r="I86" s="194"/>
      <c r="J86" s="189"/>
      <c r="K86" s="189"/>
      <c r="L86" s="195"/>
      <c r="M86" s="196"/>
      <c r="N86" s="197"/>
      <c r="O86" s="197"/>
      <c r="P86" s="197"/>
      <c r="Q86" s="197"/>
      <c r="R86" s="197"/>
      <c r="S86" s="197"/>
      <c r="T86" s="198"/>
      <c r="AT86" s="199" t="s">
        <v>139</v>
      </c>
      <c r="AU86" s="199" t="s">
        <v>86</v>
      </c>
      <c r="AV86" s="13" t="s">
        <v>86</v>
      </c>
      <c r="AW86" s="13" t="s">
        <v>37</v>
      </c>
      <c r="AX86" s="13" t="s">
        <v>84</v>
      </c>
      <c r="AY86" s="199" t="s">
        <v>130</v>
      </c>
    </row>
    <row r="87" spans="1:65" s="2" customFormat="1" ht="24.2" customHeight="1">
      <c r="A87" s="34"/>
      <c r="B87" s="35"/>
      <c r="C87" s="174" t="s">
        <v>86</v>
      </c>
      <c r="D87" s="174" t="s">
        <v>133</v>
      </c>
      <c r="E87" s="175" t="s">
        <v>365</v>
      </c>
      <c r="F87" s="176" t="s">
        <v>366</v>
      </c>
      <c r="G87" s="177" t="s">
        <v>159</v>
      </c>
      <c r="H87" s="178">
        <v>6</v>
      </c>
      <c r="I87" s="179"/>
      <c r="J87" s="180">
        <f>ROUND(I87*H87,2)</f>
        <v>0</v>
      </c>
      <c r="K87" s="181"/>
      <c r="L87" s="39"/>
      <c r="M87" s="182" t="s">
        <v>35</v>
      </c>
      <c r="N87" s="183" t="s">
        <v>47</v>
      </c>
      <c r="O87" s="64"/>
      <c r="P87" s="184">
        <f>O87*H87</f>
        <v>0</v>
      </c>
      <c r="Q87" s="184">
        <v>0</v>
      </c>
      <c r="R87" s="184">
        <f>Q87*H87</f>
        <v>0</v>
      </c>
      <c r="S87" s="184">
        <v>0</v>
      </c>
      <c r="T87" s="185">
        <f>S87*H87</f>
        <v>0</v>
      </c>
      <c r="U87" s="34"/>
      <c r="V87" s="34"/>
      <c r="W87" s="34"/>
      <c r="X87" s="34"/>
      <c r="Y87" s="34"/>
      <c r="Z87" s="34"/>
      <c r="AA87" s="34"/>
      <c r="AB87" s="34"/>
      <c r="AC87" s="34"/>
      <c r="AD87" s="34"/>
      <c r="AE87" s="34"/>
      <c r="AR87" s="186" t="s">
        <v>137</v>
      </c>
      <c r="AT87" s="186" t="s">
        <v>133</v>
      </c>
      <c r="AU87" s="186" t="s">
        <v>86</v>
      </c>
      <c r="AY87" s="17" t="s">
        <v>130</v>
      </c>
      <c r="BE87" s="187">
        <f>IF(N87="základní",J87,0)</f>
        <v>0</v>
      </c>
      <c r="BF87" s="187">
        <f>IF(N87="snížená",J87,0)</f>
        <v>0</v>
      </c>
      <c r="BG87" s="187">
        <f>IF(N87="zákl. přenesená",J87,0)</f>
        <v>0</v>
      </c>
      <c r="BH87" s="187">
        <f>IF(N87="sníž. přenesená",J87,0)</f>
        <v>0</v>
      </c>
      <c r="BI87" s="187">
        <f>IF(N87="nulová",J87,0)</f>
        <v>0</v>
      </c>
      <c r="BJ87" s="17" t="s">
        <v>84</v>
      </c>
      <c r="BK87" s="187">
        <f>ROUND(I87*H87,2)</f>
        <v>0</v>
      </c>
      <c r="BL87" s="17" t="s">
        <v>137</v>
      </c>
      <c r="BM87" s="186" t="s">
        <v>367</v>
      </c>
    </row>
    <row r="88" spans="1:65" s="13" customFormat="1" ht="11.25">
      <c r="B88" s="188"/>
      <c r="C88" s="189"/>
      <c r="D88" s="190" t="s">
        <v>139</v>
      </c>
      <c r="E88" s="191" t="s">
        <v>35</v>
      </c>
      <c r="F88" s="192" t="s">
        <v>368</v>
      </c>
      <c r="G88" s="189"/>
      <c r="H88" s="193">
        <v>6</v>
      </c>
      <c r="I88" s="194"/>
      <c r="J88" s="189"/>
      <c r="K88" s="189"/>
      <c r="L88" s="195"/>
      <c r="M88" s="196"/>
      <c r="N88" s="197"/>
      <c r="O88" s="197"/>
      <c r="P88" s="197"/>
      <c r="Q88" s="197"/>
      <c r="R88" s="197"/>
      <c r="S88" s="197"/>
      <c r="T88" s="198"/>
      <c r="AT88" s="199" t="s">
        <v>139</v>
      </c>
      <c r="AU88" s="199" t="s">
        <v>86</v>
      </c>
      <c r="AV88" s="13" t="s">
        <v>86</v>
      </c>
      <c r="AW88" s="13" t="s">
        <v>37</v>
      </c>
      <c r="AX88" s="13" t="s">
        <v>84</v>
      </c>
      <c r="AY88" s="199" t="s">
        <v>130</v>
      </c>
    </row>
    <row r="89" spans="1:65" s="2" customFormat="1" ht="24.2" customHeight="1">
      <c r="A89" s="34"/>
      <c r="B89" s="35"/>
      <c r="C89" s="174" t="s">
        <v>151</v>
      </c>
      <c r="D89" s="174" t="s">
        <v>133</v>
      </c>
      <c r="E89" s="175" t="s">
        <v>415</v>
      </c>
      <c r="F89" s="176" t="s">
        <v>416</v>
      </c>
      <c r="G89" s="177" t="s">
        <v>159</v>
      </c>
      <c r="H89" s="178">
        <v>11</v>
      </c>
      <c r="I89" s="179"/>
      <c r="J89" s="180">
        <f>ROUND(I89*H89,2)</f>
        <v>0</v>
      </c>
      <c r="K89" s="181"/>
      <c r="L89" s="39"/>
      <c r="M89" s="182" t="s">
        <v>35</v>
      </c>
      <c r="N89" s="183" t="s">
        <v>47</v>
      </c>
      <c r="O89" s="64"/>
      <c r="P89" s="184">
        <f>O89*H89</f>
        <v>0</v>
      </c>
      <c r="Q89" s="184">
        <v>0</v>
      </c>
      <c r="R89" s="184">
        <f>Q89*H89</f>
        <v>0</v>
      </c>
      <c r="S89" s="184">
        <v>0</v>
      </c>
      <c r="T89" s="185">
        <f>S89*H89</f>
        <v>0</v>
      </c>
      <c r="U89" s="34"/>
      <c r="V89" s="34"/>
      <c r="W89" s="34"/>
      <c r="X89" s="34"/>
      <c r="Y89" s="34"/>
      <c r="Z89" s="34"/>
      <c r="AA89" s="34"/>
      <c r="AB89" s="34"/>
      <c r="AC89" s="34"/>
      <c r="AD89" s="34"/>
      <c r="AE89" s="34"/>
      <c r="AR89" s="186" t="s">
        <v>137</v>
      </c>
      <c r="AT89" s="186" t="s">
        <v>133</v>
      </c>
      <c r="AU89" s="186" t="s">
        <v>86</v>
      </c>
      <c r="AY89" s="17" t="s">
        <v>130</v>
      </c>
      <c r="BE89" s="187">
        <f>IF(N89="základní",J89,0)</f>
        <v>0</v>
      </c>
      <c r="BF89" s="187">
        <f>IF(N89="snížená",J89,0)</f>
        <v>0</v>
      </c>
      <c r="BG89" s="187">
        <f>IF(N89="zákl. přenesená",J89,0)</f>
        <v>0</v>
      </c>
      <c r="BH89" s="187">
        <f>IF(N89="sníž. přenesená",J89,0)</f>
        <v>0</v>
      </c>
      <c r="BI89" s="187">
        <f>IF(N89="nulová",J89,0)</f>
        <v>0</v>
      </c>
      <c r="BJ89" s="17" t="s">
        <v>84</v>
      </c>
      <c r="BK89" s="187">
        <f>ROUND(I89*H89,2)</f>
        <v>0</v>
      </c>
      <c r="BL89" s="17" t="s">
        <v>137</v>
      </c>
      <c r="BM89" s="186" t="s">
        <v>417</v>
      </c>
    </row>
    <row r="90" spans="1:65" s="13" customFormat="1" ht="11.25">
      <c r="B90" s="188"/>
      <c r="C90" s="189"/>
      <c r="D90" s="190" t="s">
        <v>139</v>
      </c>
      <c r="E90" s="191" t="s">
        <v>35</v>
      </c>
      <c r="F90" s="192" t="s">
        <v>460</v>
      </c>
      <c r="G90" s="189"/>
      <c r="H90" s="193">
        <v>11</v>
      </c>
      <c r="I90" s="194"/>
      <c r="J90" s="189"/>
      <c r="K90" s="189"/>
      <c r="L90" s="195"/>
      <c r="M90" s="196"/>
      <c r="N90" s="197"/>
      <c r="O90" s="197"/>
      <c r="P90" s="197"/>
      <c r="Q90" s="197"/>
      <c r="R90" s="197"/>
      <c r="S90" s="197"/>
      <c r="T90" s="198"/>
      <c r="AT90" s="199" t="s">
        <v>139</v>
      </c>
      <c r="AU90" s="199" t="s">
        <v>86</v>
      </c>
      <c r="AV90" s="13" t="s">
        <v>86</v>
      </c>
      <c r="AW90" s="13" t="s">
        <v>37</v>
      </c>
      <c r="AX90" s="13" t="s">
        <v>84</v>
      </c>
      <c r="AY90" s="199" t="s">
        <v>130</v>
      </c>
    </row>
    <row r="91" spans="1:65" s="2" customFormat="1" ht="33" customHeight="1">
      <c r="A91" s="34"/>
      <c r="B91" s="35"/>
      <c r="C91" s="174" t="s">
        <v>137</v>
      </c>
      <c r="D91" s="174" t="s">
        <v>133</v>
      </c>
      <c r="E91" s="175" t="s">
        <v>419</v>
      </c>
      <c r="F91" s="176" t="s">
        <v>420</v>
      </c>
      <c r="G91" s="177" t="s">
        <v>243</v>
      </c>
      <c r="H91" s="178">
        <v>40</v>
      </c>
      <c r="I91" s="179"/>
      <c r="J91" s="180">
        <f>ROUND(I91*H91,2)</f>
        <v>0</v>
      </c>
      <c r="K91" s="181"/>
      <c r="L91" s="39"/>
      <c r="M91" s="182" t="s">
        <v>35</v>
      </c>
      <c r="N91" s="183" t="s">
        <v>47</v>
      </c>
      <c r="O91" s="64"/>
      <c r="P91" s="184">
        <f>O91*H91</f>
        <v>0</v>
      </c>
      <c r="Q91" s="184">
        <v>0</v>
      </c>
      <c r="R91" s="184">
        <f>Q91*H91</f>
        <v>0</v>
      </c>
      <c r="S91" s="184">
        <v>0</v>
      </c>
      <c r="T91" s="185">
        <f>S91*H91</f>
        <v>0</v>
      </c>
      <c r="U91" s="34"/>
      <c r="V91" s="34"/>
      <c r="W91" s="34"/>
      <c r="X91" s="34"/>
      <c r="Y91" s="34"/>
      <c r="Z91" s="34"/>
      <c r="AA91" s="34"/>
      <c r="AB91" s="34"/>
      <c r="AC91" s="34"/>
      <c r="AD91" s="34"/>
      <c r="AE91" s="34"/>
      <c r="AR91" s="186" t="s">
        <v>137</v>
      </c>
      <c r="AT91" s="186" t="s">
        <v>133</v>
      </c>
      <c r="AU91" s="186" t="s">
        <v>86</v>
      </c>
      <c r="AY91" s="17" t="s">
        <v>130</v>
      </c>
      <c r="BE91" s="187">
        <f>IF(N91="základní",J91,0)</f>
        <v>0</v>
      </c>
      <c r="BF91" s="187">
        <f>IF(N91="snížená",J91,0)</f>
        <v>0</v>
      </c>
      <c r="BG91" s="187">
        <f>IF(N91="zákl. přenesená",J91,0)</f>
        <v>0</v>
      </c>
      <c r="BH91" s="187">
        <f>IF(N91="sníž. přenesená",J91,0)</f>
        <v>0</v>
      </c>
      <c r="BI91" s="187">
        <f>IF(N91="nulová",J91,0)</f>
        <v>0</v>
      </c>
      <c r="BJ91" s="17" t="s">
        <v>84</v>
      </c>
      <c r="BK91" s="187">
        <f>ROUND(I91*H91,2)</f>
        <v>0</v>
      </c>
      <c r="BL91" s="17" t="s">
        <v>137</v>
      </c>
      <c r="BM91" s="186" t="s">
        <v>421</v>
      </c>
    </row>
    <row r="92" spans="1:65" s="13" customFormat="1" ht="11.25">
      <c r="B92" s="188"/>
      <c r="C92" s="189"/>
      <c r="D92" s="190" t="s">
        <v>139</v>
      </c>
      <c r="E92" s="191" t="s">
        <v>35</v>
      </c>
      <c r="F92" s="192" t="s">
        <v>461</v>
      </c>
      <c r="G92" s="189"/>
      <c r="H92" s="193">
        <v>20</v>
      </c>
      <c r="I92" s="194"/>
      <c r="J92" s="189"/>
      <c r="K92" s="189"/>
      <c r="L92" s="195"/>
      <c r="M92" s="196"/>
      <c r="N92" s="197"/>
      <c r="O92" s="197"/>
      <c r="P92" s="197"/>
      <c r="Q92" s="197"/>
      <c r="R92" s="197"/>
      <c r="S92" s="197"/>
      <c r="T92" s="198"/>
      <c r="AT92" s="199" t="s">
        <v>139</v>
      </c>
      <c r="AU92" s="199" t="s">
        <v>86</v>
      </c>
      <c r="AV92" s="13" t="s">
        <v>86</v>
      </c>
      <c r="AW92" s="13" t="s">
        <v>37</v>
      </c>
      <c r="AX92" s="13" t="s">
        <v>76</v>
      </c>
      <c r="AY92" s="199" t="s">
        <v>130</v>
      </c>
    </row>
    <row r="93" spans="1:65" s="13" customFormat="1" ht="11.25">
      <c r="B93" s="188"/>
      <c r="C93" s="189"/>
      <c r="D93" s="190" t="s">
        <v>139</v>
      </c>
      <c r="E93" s="191" t="s">
        <v>35</v>
      </c>
      <c r="F93" s="192" t="s">
        <v>462</v>
      </c>
      <c r="G93" s="189"/>
      <c r="H93" s="193">
        <v>20</v>
      </c>
      <c r="I93" s="194"/>
      <c r="J93" s="189"/>
      <c r="K93" s="189"/>
      <c r="L93" s="195"/>
      <c r="M93" s="196"/>
      <c r="N93" s="197"/>
      <c r="O93" s="197"/>
      <c r="P93" s="197"/>
      <c r="Q93" s="197"/>
      <c r="R93" s="197"/>
      <c r="S93" s="197"/>
      <c r="T93" s="198"/>
      <c r="AT93" s="199" t="s">
        <v>139</v>
      </c>
      <c r="AU93" s="199" t="s">
        <v>86</v>
      </c>
      <c r="AV93" s="13" t="s">
        <v>86</v>
      </c>
      <c r="AW93" s="13" t="s">
        <v>37</v>
      </c>
      <c r="AX93" s="13" t="s">
        <v>76</v>
      </c>
      <c r="AY93" s="199" t="s">
        <v>130</v>
      </c>
    </row>
    <row r="94" spans="1:65" s="14" customFormat="1" ht="11.25">
      <c r="B94" s="200"/>
      <c r="C94" s="201"/>
      <c r="D94" s="190" t="s">
        <v>139</v>
      </c>
      <c r="E94" s="202" t="s">
        <v>35</v>
      </c>
      <c r="F94" s="203" t="s">
        <v>146</v>
      </c>
      <c r="G94" s="201"/>
      <c r="H94" s="204">
        <v>40</v>
      </c>
      <c r="I94" s="205"/>
      <c r="J94" s="201"/>
      <c r="K94" s="201"/>
      <c r="L94" s="206"/>
      <c r="M94" s="207"/>
      <c r="N94" s="208"/>
      <c r="O94" s="208"/>
      <c r="P94" s="208"/>
      <c r="Q94" s="208"/>
      <c r="R94" s="208"/>
      <c r="S94" s="208"/>
      <c r="T94" s="209"/>
      <c r="AT94" s="210" t="s">
        <v>139</v>
      </c>
      <c r="AU94" s="210" t="s">
        <v>86</v>
      </c>
      <c r="AV94" s="14" t="s">
        <v>137</v>
      </c>
      <c r="AW94" s="14" t="s">
        <v>37</v>
      </c>
      <c r="AX94" s="14" t="s">
        <v>84</v>
      </c>
      <c r="AY94" s="210" t="s">
        <v>130</v>
      </c>
    </row>
    <row r="95" spans="1:65" s="2" customFormat="1" ht="44.25" customHeight="1">
      <c r="A95" s="34"/>
      <c r="B95" s="35"/>
      <c r="C95" s="174" t="s">
        <v>131</v>
      </c>
      <c r="D95" s="174" t="s">
        <v>133</v>
      </c>
      <c r="E95" s="175" t="s">
        <v>424</v>
      </c>
      <c r="F95" s="176" t="s">
        <v>425</v>
      </c>
      <c r="G95" s="177" t="s">
        <v>243</v>
      </c>
      <c r="H95" s="178">
        <v>40</v>
      </c>
      <c r="I95" s="179"/>
      <c r="J95" s="180">
        <f>ROUND(I95*H95,2)</f>
        <v>0</v>
      </c>
      <c r="K95" s="181"/>
      <c r="L95" s="39"/>
      <c r="M95" s="182" t="s">
        <v>35</v>
      </c>
      <c r="N95" s="183" t="s">
        <v>47</v>
      </c>
      <c r="O95" s="64"/>
      <c r="P95" s="184">
        <f>O95*H95</f>
        <v>0</v>
      </c>
      <c r="Q95" s="184">
        <v>0</v>
      </c>
      <c r="R95" s="184">
        <f>Q95*H95</f>
        <v>0</v>
      </c>
      <c r="S95" s="184">
        <v>0</v>
      </c>
      <c r="T95" s="185">
        <f>S95*H95</f>
        <v>0</v>
      </c>
      <c r="U95" s="34"/>
      <c r="V95" s="34"/>
      <c r="W95" s="34"/>
      <c r="X95" s="34"/>
      <c r="Y95" s="34"/>
      <c r="Z95" s="34"/>
      <c r="AA95" s="34"/>
      <c r="AB95" s="34"/>
      <c r="AC95" s="34"/>
      <c r="AD95" s="34"/>
      <c r="AE95" s="34"/>
      <c r="AR95" s="186" t="s">
        <v>137</v>
      </c>
      <c r="AT95" s="186" t="s">
        <v>133</v>
      </c>
      <c r="AU95" s="186" t="s">
        <v>86</v>
      </c>
      <c r="AY95" s="17" t="s">
        <v>130</v>
      </c>
      <c r="BE95" s="187">
        <f>IF(N95="základní",J95,0)</f>
        <v>0</v>
      </c>
      <c r="BF95" s="187">
        <f>IF(N95="snížená",J95,0)</f>
        <v>0</v>
      </c>
      <c r="BG95" s="187">
        <f>IF(N95="zákl. přenesená",J95,0)</f>
        <v>0</v>
      </c>
      <c r="BH95" s="187">
        <f>IF(N95="sníž. přenesená",J95,0)</f>
        <v>0</v>
      </c>
      <c r="BI95" s="187">
        <f>IF(N95="nulová",J95,0)</f>
        <v>0</v>
      </c>
      <c r="BJ95" s="17" t="s">
        <v>84</v>
      </c>
      <c r="BK95" s="187">
        <f>ROUND(I95*H95,2)</f>
        <v>0</v>
      </c>
      <c r="BL95" s="17" t="s">
        <v>137</v>
      </c>
      <c r="BM95" s="186" t="s">
        <v>426</v>
      </c>
    </row>
    <row r="96" spans="1:65" s="13" customFormat="1" ht="11.25">
      <c r="B96" s="188"/>
      <c r="C96" s="189"/>
      <c r="D96" s="190" t="s">
        <v>139</v>
      </c>
      <c r="E96" s="191" t="s">
        <v>35</v>
      </c>
      <c r="F96" s="192" t="s">
        <v>461</v>
      </c>
      <c r="G96" s="189"/>
      <c r="H96" s="193">
        <v>20</v>
      </c>
      <c r="I96" s="194"/>
      <c r="J96" s="189"/>
      <c r="K96" s="189"/>
      <c r="L96" s="195"/>
      <c r="M96" s="196"/>
      <c r="N96" s="197"/>
      <c r="O96" s="197"/>
      <c r="P96" s="197"/>
      <c r="Q96" s="197"/>
      <c r="R96" s="197"/>
      <c r="S96" s="197"/>
      <c r="T96" s="198"/>
      <c r="AT96" s="199" t="s">
        <v>139</v>
      </c>
      <c r="AU96" s="199" t="s">
        <v>86</v>
      </c>
      <c r="AV96" s="13" t="s">
        <v>86</v>
      </c>
      <c r="AW96" s="13" t="s">
        <v>37</v>
      </c>
      <c r="AX96" s="13" t="s">
        <v>76</v>
      </c>
      <c r="AY96" s="199" t="s">
        <v>130</v>
      </c>
    </row>
    <row r="97" spans="1:65" s="13" customFormat="1" ht="11.25">
      <c r="B97" s="188"/>
      <c r="C97" s="189"/>
      <c r="D97" s="190" t="s">
        <v>139</v>
      </c>
      <c r="E97" s="191" t="s">
        <v>35</v>
      </c>
      <c r="F97" s="192" t="s">
        <v>462</v>
      </c>
      <c r="G97" s="189"/>
      <c r="H97" s="193">
        <v>20</v>
      </c>
      <c r="I97" s="194"/>
      <c r="J97" s="189"/>
      <c r="K97" s="189"/>
      <c r="L97" s="195"/>
      <c r="M97" s="196"/>
      <c r="N97" s="197"/>
      <c r="O97" s="197"/>
      <c r="P97" s="197"/>
      <c r="Q97" s="197"/>
      <c r="R97" s="197"/>
      <c r="S97" s="197"/>
      <c r="T97" s="198"/>
      <c r="AT97" s="199" t="s">
        <v>139</v>
      </c>
      <c r="AU97" s="199" t="s">
        <v>86</v>
      </c>
      <c r="AV97" s="13" t="s">
        <v>86</v>
      </c>
      <c r="AW97" s="13" t="s">
        <v>37</v>
      </c>
      <c r="AX97" s="13" t="s">
        <v>76</v>
      </c>
      <c r="AY97" s="199" t="s">
        <v>130</v>
      </c>
    </row>
    <row r="98" spans="1:65" s="14" customFormat="1" ht="11.25">
      <c r="B98" s="200"/>
      <c r="C98" s="201"/>
      <c r="D98" s="190" t="s">
        <v>139</v>
      </c>
      <c r="E98" s="202" t="s">
        <v>35</v>
      </c>
      <c r="F98" s="203" t="s">
        <v>146</v>
      </c>
      <c r="G98" s="201"/>
      <c r="H98" s="204">
        <v>40</v>
      </c>
      <c r="I98" s="205"/>
      <c r="J98" s="201"/>
      <c r="K98" s="201"/>
      <c r="L98" s="206"/>
      <c r="M98" s="207"/>
      <c r="N98" s="208"/>
      <c r="O98" s="208"/>
      <c r="P98" s="208"/>
      <c r="Q98" s="208"/>
      <c r="R98" s="208"/>
      <c r="S98" s="208"/>
      <c r="T98" s="209"/>
      <c r="AT98" s="210" t="s">
        <v>139</v>
      </c>
      <c r="AU98" s="210" t="s">
        <v>86</v>
      </c>
      <c r="AV98" s="14" t="s">
        <v>137</v>
      </c>
      <c r="AW98" s="14" t="s">
        <v>37</v>
      </c>
      <c r="AX98" s="14" t="s">
        <v>84</v>
      </c>
      <c r="AY98" s="210" t="s">
        <v>130</v>
      </c>
    </row>
    <row r="99" spans="1:65" s="2" customFormat="1" ht="24.2" customHeight="1">
      <c r="A99" s="34"/>
      <c r="B99" s="35"/>
      <c r="C99" s="174" t="s">
        <v>170</v>
      </c>
      <c r="D99" s="174" t="s">
        <v>133</v>
      </c>
      <c r="E99" s="175" t="s">
        <v>374</v>
      </c>
      <c r="F99" s="176" t="s">
        <v>375</v>
      </c>
      <c r="G99" s="177" t="s">
        <v>243</v>
      </c>
      <c r="H99" s="178">
        <v>40</v>
      </c>
      <c r="I99" s="179"/>
      <c r="J99" s="180">
        <f>ROUND(I99*H99,2)</f>
        <v>0</v>
      </c>
      <c r="K99" s="181"/>
      <c r="L99" s="39"/>
      <c r="M99" s="182" t="s">
        <v>35</v>
      </c>
      <c r="N99" s="183" t="s">
        <v>47</v>
      </c>
      <c r="O99" s="64"/>
      <c r="P99" s="184">
        <f>O99*H99</f>
        <v>0</v>
      </c>
      <c r="Q99" s="184">
        <v>0</v>
      </c>
      <c r="R99" s="184">
        <f>Q99*H99</f>
        <v>0</v>
      </c>
      <c r="S99" s="184">
        <v>0</v>
      </c>
      <c r="T99" s="185">
        <f>S99*H99</f>
        <v>0</v>
      </c>
      <c r="U99" s="34"/>
      <c r="V99" s="34"/>
      <c r="W99" s="34"/>
      <c r="X99" s="34"/>
      <c r="Y99" s="34"/>
      <c r="Z99" s="34"/>
      <c r="AA99" s="34"/>
      <c r="AB99" s="34"/>
      <c r="AC99" s="34"/>
      <c r="AD99" s="34"/>
      <c r="AE99" s="34"/>
      <c r="AR99" s="186" t="s">
        <v>137</v>
      </c>
      <c r="AT99" s="186" t="s">
        <v>133</v>
      </c>
      <c r="AU99" s="186" t="s">
        <v>86</v>
      </c>
      <c r="AY99" s="17" t="s">
        <v>130</v>
      </c>
      <c r="BE99" s="187">
        <f>IF(N99="základní",J99,0)</f>
        <v>0</v>
      </c>
      <c r="BF99" s="187">
        <f>IF(N99="snížená",J99,0)</f>
        <v>0</v>
      </c>
      <c r="BG99" s="187">
        <f>IF(N99="zákl. přenesená",J99,0)</f>
        <v>0</v>
      </c>
      <c r="BH99" s="187">
        <f>IF(N99="sníž. přenesená",J99,0)</f>
        <v>0</v>
      </c>
      <c r="BI99" s="187">
        <f>IF(N99="nulová",J99,0)</f>
        <v>0</v>
      </c>
      <c r="BJ99" s="17" t="s">
        <v>84</v>
      </c>
      <c r="BK99" s="187">
        <f>ROUND(I99*H99,2)</f>
        <v>0</v>
      </c>
      <c r="BL99" s="17" t="s">
        <v>137</v>
      </c>
      <c r="BM99" s="186" t="s">
        <v>429</v>
      </c>
    </row>
    <row r="100" spans="1:65" s="2" customFormat="1" ht="19.5">
      <c r="A100" s="34"/>
      <c r="B100" s="35"/>
      <c r="C100" s="36"/>
      <c r="D100" s="190" t="s">
        <v>260</v>
      </c>
      <c r="E100" s="36"/>
      <c r="F100" s="222" t="s">
        <v>377</v>
      </c>
      <c r="G100" s="36"/>
      <c r="H100" s="36"/>
      <c r="I100" s="223"/>
      <c r="J100" s="36"/>
      <c r="K100" s="36"/>
      <c r="L100" s="39"/>
      <c r="M100" s="224"/>
      <c r="N100" s="225"/>
      <c r="O100" s="64"/>
      <c r="P100" s="64"/>
      <c r="Q100" s="64"/>
      <c r="R100" s="64"/>
      <c r="S100" s="64"/>
      <c r="T100" s="65"/>
      <c r="U100" s="34"/>
      <c r="V100" s="34"/>
      <c r="W100" s="34"/>
      <c r="X100" s="34"/>
      <c r="Y100" s="34"/>
      <c r="Z100" s="34"/>
      <c r="AA100" s="34"/>
      <c r="AB100" s="34"/>
      <c r="AC100" s="34"/>
      <c r="AD100" s="34"/>
      <c r="AE100" s="34"/>
      <c r="AT100" s="17" t="s">
        <v>260</v>
      </c>
      <c r="AU100" s="17" t="s">
        <v>86</v>
      </c>
    </row>
    <row r="101" spans="1:65" s="13" customFormat="1" ht="11.25">
      <c r="B101" s="188"/>
      <c r="C101" s="189"/>
      <c r="D101" s="190" t="s">
        <v>139</v>
      </c>
      <c r="E101" s="191" t="s">
        <v>35</v>
      </c>
      <c r="F101" s="192" t="s">
        <v>461</v>
      </c>
      <c r="G101" s="189"/>
      <c r="H101" s="193">
        <v>20</v>
      </c>
      <c r="I101" s="194"/>
      <c r="J101" s="189"/>
      <c r="K101" s="189"/>
      <c r="L101" s="195"/>
      <c r="M101" s="196"/>
      <c r="N101" s="197"/>
      <c r="O101" s="197"/>
      <c r="P101" s="197"/>
      <c r="Q101" s="197"/>
      <c r="R101" s="197"/>
      <c r="S101" s="197"/>
      <c r="T101" s="198"/>
      <c r="AT101" s="199" t="s">
        <v>139</v>
      </c>
      <c r="AU101" s="199" t="s">
        <v>86</v>
      </c>
      <c r="AV101" s="13" t="s">
        <v>86</v>
      </c>
      <c r="AW101" s="13" t="s">
        <v>37</v>
      </c>
      <c r="AX101" s="13" t="s">
        <v>76</v>
      </c>
      <c r="AY101" s="199" t="s">
        <v>130</v>
      </c>
    </row>
    <row r="102" spans="1:65" s="13" customFormat="1" ht="11.25">
      <c r="B102" s="188"/>
      <c r="C102" s="189"/>
      <c r="D102" s="190" t="s">
        <v>139</v>
      </c>
      <c r="E102" s="191" t="s">
        <v>35</v>
      </c>
      <c r="F102" s="192" t="s">
        <v>462</v>
      </c>
      <c r="G102" s="189"/>
      <c r="H102" s="193">
        <v>20</v>
      </c>
      <c r="I102" s="194"/>
      <c r="J102" s="189"/>
      <c r="K102" s="189"/>
      <c r="L102" s="195"/>
      <c r="M102" s="196"/>
      <c r="N102" s="197"/>
      <c r="O102" s="197"/>
      <c r="P102" s="197"/>
      <c r="Q102" s="197"/>
      <c r="R102" s="197"/>
      <c r="S102" s="197"/>
      <c r="T102" s="198"/>
      <c r="AT102" s="199" t="s">
        <v>139</v>
      </c>
      <c r="AU102" s="199" t="s">
        <v>86</v>
      </c>
      <c r="AV102" s="13" t="s">
        <v>86</v>
      </c>
      <c r="AW102" s="13" t="s">
        <v>37</v>
      </c>
      <c r="AX102" s="13" t="s">
        <v>76</v>
      </c>
      <c r="AY102" s="199" t="s">
        <v>130</v>
      </c>
    </row>
    <row r="103" spans="1:65" s="14" customFormat="1" ht="11.25">
      <c r="B103" s="200"/>
      <c r="C103" s="201"/>
      <c r="D103" s="190" t="s">
        <v>139</v>
      </c>
      <c r="E103" s="202" t="s">
        <v>35</v>
      </c>
      <c r="F103" s="203" t="s">
        <v>146</v>
      </c>
      <c r="G103" s="201"/>
      <c r="H103" s="204">
        <v>40</v>
      </c>
      <c r="I103" s="205"/>
      <c r="J103" s="201"/>
      <c r="K103" s="201"/>
      <c r="L103" s="206"/>
      <c r="M103" s="207"/>
      <c r="N103" s="208"/>
      <c r="O103" s="208"/>
      <c r="P103" s="208"/>
      <c r="Q103" s="208"/>
      <c r="R103" s="208"/>
      <c r="S103" s="208"/>
      <c r="T103" s="209"/>
      <c r="AT103" s="210" t="s">
        <v>139</v>
      </c>
      <c r="AU103" s="210" t="s">
        <v>86</v>
      </c>
      <c r="AV103" s="14" t="s">
        <v>137</v>
      </c>
      <c r="AW103" s="14" t="s">
        <v>37</v>
      </c>
      <c r="AX103" s="14" t="s">
        <v>84</v>
      </c>
      <c r="AY103" s="210" t="s">
        <v>130</v>
      </c>
    </row>
    <row r="104" spans="1:65" s="2" customFormat="1" ht="37.9" customHeight="1">
      <c r="A104" s="34"/>
      <c r="B104" s="35"/>
      <c r="C104" s="174" t="s">
        <v>176</v>
      </c>
      <c r="D104" s="174" t="s">
        <v>133</v>
      </c>
      <c r="E104" s="175" t="s">
        <v>380</v>
      </c>
      <c r="F104" s="176" t="s">
        <v>381</v>
      </c>
      <c r="G104" s="177" t="s">
        <v>382</v>
      </c>
      <c r="H104" s="178">
        <v>18</v>
      </c>
      <c r="I104" s="179"/>
      <c r="J104" s="180">
        <f>ROUND(I104*H104,2)</f>
        <v>0</v>
      </c>
      <c r="K104" s="181"/>
      <c r="L104" s="39"/>
      <c r="M104" s="182" t="s">
        <v>35</v>
      </c>
      <c r="N104" s="183" t="s">
        <v>47</v>
      </c>
      <c r="O104" s="64"/>
      <c r="P104" s="184">
        <f>O104*H104</f>
        <v>0</v>
      </c>
      <c r="Q104" s="184">
        <v>0</v>
      </c>
      <c r="R104" s="184">
        <f>Q104*H104</f>
        <v>0</v>
      </c>
      <c r="S104" s="184">
        <v>0</v>
      </c>
      <c r="T104" s="185">
        <f>S104*H104</f>
        <v>0</v>
      </c>
      <c r="U104" s="34"/>
      <c r="V104" s="34"/>
      <c r="W104" s="34"/>
      <c r="X104" s="34"/>
      <c r="Y104" s="34"/>
      <c r="Z104" s="34"/>
      <c r="AA104" s="34"/>
      <c r="AB104" s="34"/>
      <c r="AC104" s="34"/>
      <c r="AD104" s="34"/>
      <c r="AE104" s="34"/>
      <c r="AR104" s="186" t="s">
        <v>137</v>
      </c>
      <c r="AT104" s="186" t="s">
        <v>133</v>
      </c>
      <c r="AU104" s="186" t="s">
        <v>86</v>
      </c>
      <c r="AY104" s="17" t="s">
        <v>130</v>
      </c>
      <c r="BE104" s="187">
        <f>IF(N104="základní",J104,0)</f>
        <v>0</v>
      </c>
      <c r="BF104" s="187">
        <f>IF(N104="snížená",J104,0)</f>
        <v>0</v>
      </c>
      <c r="BG104" s="187">
        <f>IF(N104="zákl. přenesená",J104,0)</f>
        <v>0</v>
      </c>
      <c r="BH104" s="187">
        <f>IF(N104="sníž. přenesená",J104,0)</f>
        <v>0</v>
      </c>
      <c r="BI104" s="187">
        <f>IF(N104="nulová",J104,0)</f>
        <v>0</v>
      </c>
      <c r="BJ104" s="17" t="s">
        <v>84</v>
      </c>
      <c r="BK104" s="187">
        <f>ROUND(I104*H104,2)</f>
        <v>0</v>
      </c>
      <c r="BL104" s="17" t="s">
        <v>137</v>
      </c>
      <c r="BM104" s="186" t="s">
        <v>383</v>
      </c>
    </row>
    <row r="105" spans="1:65" s="13" customFormat="1" ht="11.25">
      <c r="B105" s="188"/>
      <c r="C105" s="189"/>
      <c r="D105" s="190" t="s">
        <v>139</v>
      </c>
      <c r="E105" s="191" t="s">
        <v>35</v>
      </c>
      <c r="F105" s="192" t="s">
        <v>463</v>
      </c>
      <c r="G105" s="189"/>
      <c r="H105" s="193">
        <v>18</v>
      </c>
      <c r="I105" s="194"/>
      <c r="J105" s="189"/>
      <c r="K105" s="189"/>
      <c r="L105" s="195"/>
      <c r="M105" s="196"/>
      <c r="N105" s="197"/>
      <c r="O105" s="197"/>
      <c r="P105" s="197"/>
      <c r="Q105" s="197"/>
      <c r="R105" s="197"/>
      <c r="S105" s="197"/>
      <c r="T105" s="198"/>
      <c r="AT105" s="199" t="s">
        <v>139</v>
      </c>
      <c r="AU105" s="199" t="s">
        <v>86</v>
      </c>
      <c r="AV105" s="13" t="s">
        <v>86</v>
      </c>
      <c r="AW105" s="13" t="s">
        <v>37</v>
      </c>
      <c r="AX105" s="13" t="s">
        <v>84</v>
      </c>
      <c r="AY105" s="199" t="s">
        <v>130</v>
      </c>
    </row>
    <row r="106" spans="1:65" s="2" customFormat="1" ht="16.5" customHeight="1">
      <c r="A106" s="34"/>
      <c r="B106" s="35"/>
      <c r="C106" s="211" t="s">
        <v>166</v>
      </c>
      <c r="D106" s="211" t="s">
        <v>162</v>
      </c>
      <c r="E106" s="212" t="s">
        <v>385</v>
      </c>
      <c r="F106" s="213" t="s">
        <v>386</v>
      </c>
      <c r="G106" s="214" t="s">
        <v>210</v>
      </c>
      <c r="H106" s="215">
        <v>21.6</v>
      </c>
      <c r="I106" s="216"/>
      <c r="J106" s="217">
        <f>ROUND(I106*H106,2)</f>
        <v>0</v>
      </c>
      <c r="K106" s="218"/>
      <c r="L106" s="219"/>
      <c r="M106" s="220" t="s">
        <v>35</v>
      </c>
      <c r="N106" s="221" t="s">
        <v>47</v>
      </c>
      <c r="O106" s="64"/>
      <c r="P106" s="184">
        <f>O106*H106</f>
        <v>0</v>
      </c>
      <c r="Q106" s="184">
        <v>1</v>
      </c>
      <c r="R106" s="184">
        <f>Q106*H106</f>
        <v>21.6</v>
      </c>
      <c r="S106" s="184">
        <v>0</v>
      </c>
      <c r="T106" s="185">
        <f>S106*H106</f>
        <v>0</v>
      </c>
      <c r="U106" s="34"/>
      <c r="V106" s="34"/>
      <c r="W106" s="34"/>
      <c r="X106" s="34"/>
      <c r="Y106" s="34"/>
      <c r="Z106" s="34"/>
      <c r="AA106" s="34"/>
      <c r="AB106" s="34"/>
      <c r="AC106" s="34"/>
      <c r="AD106" s="34"/>
      <c r="AE106" s="34"/>
      <c r="AR106" s="186" t="s">
        <v>166</v>
      </c>
      <c r="AT106" s="186" t="s">
        <v>162</v>
      </c>
      <c r="AU106" s="186" t="s">
        <v>86</v>
      </c>
      <c r="AY106" s="17" t="s">
        <v>130</v>
      </c>
      <c r="BE106" s="187">
        <f>IF(N106="základní",J106,0)</f>
        <v>0</v>
      </c>
      <c r="BF106" s="187">
        <f>IF(N106="snížená",J106,0)</f>
        <v>0</v>
      </c>
      <c r="BG106" s="187">
        <f>IF(N106="zákl. přenesená",J106,0)</f>
        <v>0</v>
      </c>
      <c r="BH106" s="187">
        <f>IF(N106="sníž. přenesená",J106,0)</f>
        <v>0</v>
      </c>
      <c r="BI106" s="187">
        <f>IF(N106="nulová",J106,0)</f>
        <v>0</v>
      </c>
      <c r="BJ106" s="17" t="s">
        <v>84</v>
      </c>
      <c r="BK106" s="187">
        <f>ROUND(I106*H106,2)</f>
        <v>0</v>
      </c>
      <c r="BL106" s="17" t="s">
        <v>137</v>
      </c>
      <c r="BM106" s="186" t="s">
        <v>387</v>
      </c>
    </row>
    <row r="107" spans="1:65" s="13" customFormat="1" ht="11.25">
      <c r="B107" s="188"/>
      <c r="C107" s="189"/>
      <c r="D107" s="190" t="s">
        <v>139</v>
      </c>
      <c r="E107" s="191" t="s">
        <v>35</v>
      </c>
      <c r="F107" s="192" t="s">
        <v>464</v>
      </c>
      <c r="G107" s="189"/>
      <c r="H107" s="193">
        <v>21.6</v>
      </c>
      <c r="I107" s="194"/>
      <c r="J107" s="189"/>
      <c r="K107" s="189"/>
      <c r="L107" s="195"/>
      <c r="M107" s="196"/>
      <c r="N107" s="197"/>
      <c r="O107" s="197"/>
      <c r="P107" s="197"/>
      <c r="Q107" s="197"/>
      <c r="R107" s="197"/>
      <c r="S107" s="197"/>
      <c r="T107" s="198"/>
      <c r="AT107" s="199" t="s">
        <v>139</v>
      </c>
      <c r="AU107" s="199" t="s">
        <v>86</v>
      </c>
      <c r="AV107" s="13" t="s">
        <v>86</v>
      </c>
      <c r="AW107" s="13" t="s">
        <v>37</v>
      </c>
      <c r="AX107" s="13" t="s">
        <v>84</v>
      </c>
      <c r="AY107" s="199" t="s">
        <v>130</v>
      </c>
    </row>
    <row r="108" spans="1:65" s="2" customFormat="1" ht="21.75" customHeight="1">
      <c r="A108" s="34"/>
      <c r="B108" s="35"/>
      <c r="C108" s="211" t="s">
        <v>186</v>
      </c>
      <c r="D108" s="211" t="s">
        <v>162</v>
      </c>
      <c r="E108" s="212" t="s">
        <v>389</v>
      </c>
      <c r="F108" s="213" t="s">
        <v>390</v>
      </c>
      <c r="G108" s="214" t="s">
        <v>165</v>
      </c>
      <c r="H108" s="215">
        <v>6</v>
      </c>
      <c r="I108" s="216"/>
      <c r="J108" s="217">
        <f>ROUND(I108*H108,2)</f>
        <v>0</v>
      </c>
      <c r="K108" s="218"/>
      <c r="L108" s="219"/>
      <c r="M108" s="220" t="s">
        <v>35</v>
      </c>
      <c r="N108" s="221" t="s">
        <v>47</v>
      </c>
      <c r="O108" s="64"/>
      <c r="P108" s="184">
        <f>O108*H108</f>
        <v>0</v>
      </c>
      <c r="Q108" s="184">
        <v>0</v>
      </c>
      <c r="R108" s="184">
        <f>Q108*H108</f>
        <v>0</v>
      </c>
      <c r="S108" s="184">
        <v>0</v>
      </c>
      <c r="T108" s="185">
        <f>S108*H108</f>
        <v>0</v>
      </c>
      <c r="U108" s="34"/>
      <c r="V108" s="34"/>
      <c r="W108" s="34"/>
      <c r="X108" s="34"/>
      <c r="Y108" s="34"/>
      <c r="Z108" s="34"/>
      <c r="AA108" s="34"/>
      <c r="AB108" s="34"/>
      <c r="AC108" s="34"/>
      <c r="AD108" s="34"/>
      <c r="AE108" s="34"/>
      <c r="AR108" s="186" t="s">
        <v>166</v>
      </c>
      <c r="AT108" s="186" t="s">
        <v>162</v>
      </c>
      <c r="AU108" s="186" t="s">
        <v>86</v>
      </c>
      <c r="AY108" s="17" t="s">
        <v>130</v>
      </c>
      <c r="BE108" s="187">
        <f>IF(N108="základní",J108,0)</f>
        <v>0</v>
      </c>
      <c r="BF108" s="187">
        <f>IF(N108="snížená",J108,0)</f>
        <v>0</v>
      </c>
      <c r="BG108" s="187">
        <f>IF(N108="zákl. přenesená",J108,0)</f>
        <v>0</v>
      </c>
      <c r="BH108" s="187">
        <f>IF(N108="sníž. přenesená",J108,0)</f>
        <v>0</v>
      </c>
      <c r="BI108" s="187">
        <f>IF(N108="nulová",J108,0)</f>
        <v>0</v>
      </c>
      <c r="BJ108" s="17" t="s">
        <v>84</v>
      </c>
      <c r="BK108" s="187">
        <f>ROUND(I108*H108,2)</f>
        <v>0</v>
      </c>
      <c r="BL108" s="17" t="s">
        <v>137</v>
      </c>
      <c r="BM108" s="186" t="s">
        <v>391</v>
      </c>
    </row>
    <row r="109" spans="1:65" s="13" customFormat="1" ht="11.25">
      <c r="B109" s="188"/>
      <c r="C109" s="189"/>
      <c r="D109" s="190" t="s">
        <v>139</v>
      </c>
      <c r="E109" s="191" t="s">
        <v>35</v>
      </c>
      <c r="F109" s="192" t="s">
        <v>465</v>
      </c>
      <c r="G109" s="189"/>
      <c r="H109" s="193">
        <v>6</v>
      </c>
      <c r="I109" s="194"/>
      <c r="J109" s="189"/>
      <c r="K109" s="189"/>
      <c r="L109" s="195"/>
      <c r="M109" s="196"/>
      <c r="N109" s="197"/>
      <c r="O109" s="197"/>
      <c r="P109" s="197"/>
      <c r="Q109" s="197"/>
      <c r="R109" s="197"/>
      <c r="S109" s="197"/>
      <c r="T109" s="198"/>
      <c r="AT109" s="199" t="s">
        <v>139</v>
      </c>
      <c r="AU109" s="199" t="s">
        <v>86</v>
      </c>
      <c r="AV109" s="13" t="s">
        <v>86</v>
      </c>
      <c r="AW109" s="13" t="s">
        <v>37</v>
      </c>
      <c r="AX109" s="13" t="s">
        <v>84</v>
      </c>
      <c r="AY109" s="199" t="s">
        <v>130</v>
      </c>
    </row>
    <row r="110" spans="1:65" s="2" customFormat="1" ht="16.5" customHeight="1">
      <c r="A110" s="34"/>
      <c r="B110" s="35"/>
      <c r="C110" s="211" t="s">
        <v>192</v>
      </c>
      <c r="D110" s="211" t="s">
        <v>162</v>
      </c>
      <c r="E110" s="212" t="s">
        <v>434</v>
      </c>
      <c r="F110" s="213" t="s">
        <v>435</v>
      </c>
      <c r="G110" s="214" t="s">
        <v>210</v>
      </c>
      <c r="H110" s="215">
        <v>4.8</v>
      </c>
      <c r="I110" s="216"/>
      <c r="J110" s="217">
        <f>ROUND(I110*H110,2)</f>
        <v>0</v>
      </c>
      <c r="K110" s="218"/>
      <c r="L110" s="219"/>
      <c r="M110" s="220" t="s">
        <v>35</v>
      </c>
      <c r="N110" s="221" t="s">
        <v>47</v>
      </c>
      <c r="O110" s="64"/>
      <c r="P110" s="184">
        <f>O110*H110</f>
        <v>0</v>
      </c>
      <c r="Q110" s="184">
        <v>1</v>
      </c>
      <c r="R110" s="184">
        <f>Q110*H110</f>
        <v>4.8</v>
      </c>
      <c r="S110" s="184">
        <v>0</v>
      </c>
      <c r="T110" s="185">
        <f>S110*H110</f>
        <v>0</v>
      </c>
      <c r="U110" s="34"/>
      <c r="V110" s="34"/>
      <c r="W110" s="34"/>
      <c r="X110" s="34"/>
      <c r="Y110" s="34"/>
      <c r="Z110" s="34"/>
      <c r="AA110" s="34"/>
      <c r="AB110" s="34"/>
      <c r="AC110" s="34"/>
      <c r="AD110" s="34"/>
      <c r="AE110" s="34"/>
      <c r="AR110" s="186" t="s">
        <v>166</v>
      </c>
      <c r="AT110" s="186" t="s">
        <v>162</v>
      </c>
      <c r="AU110" s="186" t="s">
        <v>86</v>
      </c>
      <c r="AY110" s="17" t="s">
        <v>130</v>
      </c>
      <c r="BE110" s="187">
        <f>IF(N110="základní",J110,0)</f>
        <v>0</v>
      </c>
      <c r="BF110" s="187">
        <f>IF(N110="snížená",J110,0)</f>
        <v>0</v>
      </c>
      <c r="BG110" s="187">
        <f>IF(N110="zákl. přenesená",J110,0)</f>
        <v>0</v>
      </c>
      <c r="BH110" s="187">
        <f>IF(N110="sníž. přenesená",J110,0)</f>
        <v>0</v>
      </c>
      <c r="BI110" s="187">
        <f>IF(N110="nulová",J110,0)</f>
        <v>0</v>
      </c>
      <c r="BJ110" s="17" t="s">
        <v>84</v>
      </c>
      <c r="BK110" s="187">
        <f>ROUND(I110*H110,2)</f>
        <v>0</v>
      </c>
      <c r="BL110" s="17" t="s">
        <v>137</v>
      </c>
      <c r="BM110" s="186" t="s">
        <v>436</v>
      </c>
    </row>
    <row r="111" spans="1:65" s="13" customFormat="1" ht="11.25">
      <c r="B111" s="188"/>
      <c r="C111" s="189"/>
      <c r="D111" s="190" t="s">
        <v>139</v>
      </c>
      <c r="E111" s="191" t="s">
        <v>35</v>
      </c>
      <c r="F111" s="192" t="s">
        <v>466</v>
      </c>
      <c r="G111" s="189"/>
      <c r="H111" s="193">
        <v>4.8</v>
      </c>
      <c r="I111" s="194"/>
      <c r="J111" s="189"/>
      <c r="K111" s="189"/>
      <c r="L111" s="195"/>
      <c r="M111" s="196"/>
      <c r="N111" s="197"/>
      <c r="O111" s="197"/>
      <c r="P111" s="197"/>
      <c r="Q111" s="197"/>
      <c r="R111" s="197"/>
      <c r="S111" s="197"/>
      <c r="T111" s="198"/>
      <c r="AT111" s="199" t="s">
        <v>139</v>
      </c>
      <c r="AU111" s="199" t="s">
        <v>86</v>
      </c>
      <c r="AV111" s="13" t="s">
        <v>86</v>
      </c>
      <c r="AW111" s="13" t="s">
        <v>37</v>
      </c>
      <c r="AX111" s="13" t="s">
        <v>84</v>
      </c>
      <c r="AY111" s="199" t="s">
        <v>130</v>
      </c>
    </row>
    <row r="112" spans="1:65" s="2" customFormat="1" ht="16.5" customHeight="1">
      <c r="A112" s="34"/>
      <c r="B112" s="35"/>
      <c r="C112" s="211" t="s">
        <v>197</v>
      </c>
      <c r="D112" s="211" t="s">
        <v>162</v>
      </c>
      <c r="E112" s="212" t="s">
        <v>438</v>
      </c>
      <c r="F112" s="213" t="s">
        <v>439</v>
      </c>
      <c r="G112" s="214" t="s">
        <v>210</v>
      </c>
      <c r="H112" s="215">
        <v>9.6</v>
      </c>
      <c r="I112" s="216"/>
      <c r="J112" s="217">
        <f>ROUND(I112*H112,2)</f>
        <v>0</v>
      </c>
      <c r="K112" s="218"/>
      <c r="L112" s="219"/>
      <c r="M112" s="220" t="s">
        <v>35</v>
      </c>
      <c r="N112" s="221" t="s">
        <v>47</v>
      </c>
      <c r="O112" s="64"/>
      <c r="P112" s="184">
        <f>O112*H112</f>
        <v>0</v>
      </c>
      <c r="Q112" s="184">
        <v>1</v>
      </c>
      <c r="R112" s="184">
        <f>Q112*H112</f>
        <v>9.6</v>
      </c>
      <c r="S112" s="184">
        <v>0</v>
      </c>
      <c r="T112" s="185">
        <f>S112*H112</f>
        <v>0</v>
      </c>
      <c r="U112" s="34"/>
      <c r="V112" s="34"/>
      <c r="W112" s="34"/>
      <c r="X112" s="34"/>
      <c r="Y112" s="34"/>
      <c r="Z112" s="34"/>
      <c r="AA112" s="34"/>
      <c r="AB112" s="34"/>
      <c r="AC112" s="34"/>
      <c r="AD112" s="34"/>
      <c r="AE112" s="34"/>
      <c r="AR112" s="186" t="s">
        <v>166</v>
      </c>
      <c r="AT112" s="186" t="s">
        <v>162</v>
      </c>
      <c r="AU112" s="186" t="s">
        <v>86</v>
      </c>
      <c r="AY112" s="17" t="s">
        <v>130</v>
      </c>
      <c r="BE112" s="187">
        <f>IF(N112="základní",J112,0)</f>
        <v>0</v>
      </c>
      <c r="BF112" s="187">
        <f>IF(N112="snížená",J112,0)</f>
        <v>0</v>
      </c>
      <c r="BG112" s="187">
        <f>IF(N112="zákl. přenesená",J112,0)</f>
        <v>0</v>
      </c>
      <c r="BH112" s="187">
        <f>IF(N112="sníž. přenesená",J112,0)</f>
        <v>0</v>
      </c>
      <c r="BI112" s="187">
        <f>IF(N112="nulová",J112,0)</f>
        <v>0</v>
      </c>
      <c r="BJ112" s="17" t="s">
        <v>84</v>
      </c>
      <c r="BK112" s="187">
        <f>ROUND(I112*H112,2)</f>
        <v>0</v>
      </c>
      <c r="BL112" s="17" t="s">
        <v>137</v>
      </c>
      <c r="BM112" s="186" t="s">
        <v>440</v>
      </c>
    </row>
    <row r="113" spans="1:65" s="13" customFormat="1" ht="11.25">
      <c r="B113" s="188"/>
      <c r="C113" s="189"/>
      <c r="D113" s="190" t="s">
        <v>139</v>
      </c>
      <c r="E113" s="191" t="s">
        <v>35</v>
      </c>
      <c r="F113" s="192" t="s">
        <v>467</v>
      </c>
      <c r="G113" s="189"/>
      <c r="H113" s="193">
        <v>9.6</v>
      </c>
      <c r="I113" s="194"/>
      <c r="J113" s="189"/>
      <c r="K113" s="189"/>
      <c r="L113" s="195"/>
      <c r="M113" s="196"/>
      <c r="N113" s="197"/>
      <c r="O113" s="197"/>
      <c r="P113" s="197"/>
      <c r="Q113" s="197"/>
      <c r="R113" s="197"/>
      <c r="S113" s="197"/>
      <c r="T113" s="198"/>
      <c r="AT113" s="199" t="s">
        <v>139</v>
      </c>
      <c r="AU113" s="199" t="s">
        <v>86</v>
      </c>
      <c r="AV113" s="13" t="s">
        <v>86</v>
      </c>
      <c r="AW113" s="13" t="s">
        <v>37</v>
      </c>
      <c r="AX113" s="13" t="s">
        <v>84</v>
      </c>
      <c r="AY113" s="199" t="s">
        <v>130</v>
      </c>
    </row>
    <row r="114" spans="1:65" s="2" customFormat="1" ht="16.5" customHeight="1">
      <c r="A114" s="34"/>
      <c r="B114" s="35"/>
      <c r="C114" s="211" t="s">
        <v>202</v>
      </c>
      <c r="D114" s="211" t="s">
        <v>162</v>
      </c>
      <c r="E114" s="212" t="s">
        <v>442</v>
      </c>
      <c r="F114" s="213" t="s">
        <v>443</v>
      </c>
      <c r="G114" s="214" t="s">
        <v>154</v>
      </c>
      <c r="H114" s="215">
        <v>1.5</v>
      </c>
      <c r="I114" s="216"/>
      <c r="J114" s="217">
        <f>ROUND(I114*H114,2)</f>
        <v>0</v>
      </c>
      <c r="K114" s="218"/>
      <c r="L114" s="219"/>
      <c r="M114" s="220" t="s">
        <v>35</v>
      </c>
      <c r="N114" s="221" t="s">
        <v>47</v>
      </c>
      <c r="O114" s="64"/>
      <c r="P114" s="184">
        <f>O114*H114</f>
        <v>0</v>
      </c>
      <c r="Q114" s="184">
        <v>2.4289999999999998</v>
      </c>
      <c r="R114" s="184">
        <f>Q114*H114</f>
        <v>3.6434999999999995</v>
      </c>
      <c r="S114" s="184">
        <v>0</v>
      </c>
      <c r="T114" s="185">
        <f>S114*H114</f>
        <v>0</v>
      </c>
      <c r="U114" s="34"/>
      <c r="V114" s="34"/>
      <c r="W114" s="34"/>
      <c r="X114" s="34"/>
      <c r="Y114" s="34"/>
      <c r="Z114" s="34"/>
      <c r="AA114" s="34"/>
      <c r="AB114" s="34"/>
      <c r="AC114" s="34"/>
      <c r="AD114" s="34"/>
      <c r="AE114" s="34"/>
      <c r="AR114" s="186" t="s">
        <v>166</v>
      </c>
      <c r="AT114" s="186" t="s">
        <v>162</v>
      </c>
      <c r="AU114" s="186" t="s">
        <v>86</v>
      </c>
      <c r="AY114" s="17" t="s">
        <v>130</v>
      </c>
      <c r="BE114" s="187">
        <f>IF(N114="základní",J114,0)</f>
        <v>0</v>
      </c>
      <c r="BF114" s="187">
        <f>IF(N114="snížená",J114,0)</f>
        <v>0</v>
      </c>
      <c r="BG114" s="187">
        <f>IF(N114="zákl. přenesená",J114,0)</f>
        <v>0</v>
      </c>
      <c r="BH114" s="187">
        <f>IF(N114="sníž. přenesená",J114,0)</f>
        <v>0</v>
      </c>
      <c r="BI114" s="187">
        <f>IF(N114="nulová",J114,0)</f>
        <v>0</v>
      </c>
      <c r="BJ114" s="17" t="s">
        <v>84</v>
      </c>
      <c r="BK114" s="187">
        <f>ROUND(I114*H114,2)</f>
        <v>0</v>
      </c>
      <c r="BL114" s="17" t="s">
        <v>137</v>
      </c>
      <c r="BM114" s="186" t="s">
        <v>444</v>
      </c>
    </row>
    <row r="115" spans="1:65" s="13" customFormat="1" ht="11.25">
      <c r="B115" s="188"/>
      <c r="C115" s="189"/>
      <c r="D115" s="190" t="s">
        <v>139</v>
      </c>
      <c r="E115" s="191" t="s">
        <v>35</v>
      </c>
      <c r="F115" s="192" t="s">
        <v>468</v>
      </c>
      <c r="G115" s="189"/>
      <c r="H115" s="193">
        <v>1.5</v>
      </c>
      <c r="I115" s="194"/>
      <c r="J115" s="189"/>
      <c r="K115" s="189"/>
      <c r="L115" s="195"/>
      <c r="M115" s="196"/>
      <c r="N115" s="197"/>
      <c r="O115" s="197"/>
      <c r="P115" s="197"/>
      <c r="Q115" s="197"/>
      <c r="R115" s="197"/>
      <c r="S115" s="197"/>
      <c r="T115" s="198"/>
      <c r="AT115" s="199" t="s">
        <v>139</v>
      </c>
      <c r="AU115" s="199" t="s">
        <v>86</v>
      </c>
      <c r="AV115" s="13" t="s">
        <v>86</v>
      </c>
      <c r="AW115" s="13" t="s">
        <v>37</v>
      </c>
      <c r="AX115" s="13" t="s">
        <v>84</v>
      </c>
      <c r="AY115" s="199" t="s">
        <v>130</v>
      </c>
    </row>
    <row r="116" spans="1:65" s="2" customFormat="1" ht="21.75" customHeight="1">
      <c r="A116" s="34"/>
      <c r="B116" s="35"/>
      <c r="C116" s="211" t="s">
        <v>207</v>
      </c>
      <c r="D116" s="211" t="s">
        <v>162</v>
      </c>
      <c r="E116" s="212" t="s">
        <v>393</v>
      </c>
      <c r="F116" s="213" t="s">
        <v>394</v>
      </c>
      <c r="G116" s="214" t="s">
        <v>165</v>
      </c>
      <c r="H116" s="215">
        <v>2</v>
      </c>
      <c r="I116" s="216"/>
      <c r="J116" s="217">
        <f>ROUND(I116*H116,2)</f>
        <v>0</v>
      </c>
      <c r="K116" s="218"/>
      <c r="L116" s="219"/>
      <c r="M116" s="220" t="s">
        <v>35</v>
      </c>
      <c r="N116" s="221" t="s">
        <v>47</v>
      </c>
      <c r="O116" s="64"/>
      <c r="P116" s="184">
        <f>O116*H116</f>
        <v>0</v>
      </c>
      <c r="Q116" s="184">
        <v>0</v>
      </c>
      <c r="R116" s="184">
        <f>Q116*H116</f>
        <v>0</v>
      </c>
      <c r="S116" s="184">
        <v>0</v>
      </c>
      <c r="T116" s="185">
        <f>S116*H116</f>
        <v>0</v>
      </c>
      <c r="U116" s="34"/>
      <c r="V116" s="34"/>
      <c r="W116" s="34"/>
      <c r="X116" s="34"/>
      <c r="Y116" s="34"/>
      <c r="Z116" s="34"/>
      <c r="AA116" s="34"/>
      <c r="AB116" s="34"/>
      <c r="AC116" s="34"/>
      <c r="AD116" s="34"/>
      <c r="AE116" s="34"/>
      <c r="AR116" s="186" t="s">
        <v>166</v>
      </c>
      <c r="AT116" s="186" t="s">
        <v>162</v>
      </c>
      <c r="AU116" s="186" t="s">
        <v>86</v>
      </c>
      <c r="AY116" s="17" t="s">
        <v>130</v>
      </c>
      <c r="BE116" s="187">
        <f>IF(N116="základní",J116,0)</f>
        <v>0</v>
      </c>
      <c r="BF116" s="187">
        <f>IF(N116="snížená",J116,0)</f>
        <v>0</v>
      </c>
      <c r="BG116" s="187">
        <f>IF(N116="zákl. přenesená",J116,0)</f>
        <v>0</v>
      </c>
      <c r="BH116" s="187">
        <f>IF(N116="sníž. přenesená",J116,0)</f>
        <v>0</v>
      </c>
      <c r="BI116" s="187">
        <f>IF(N116="nulová",J116,0)</f>
        <v>0</v>
      </c>
      <c r="BJ116" s="17" t="s">
        <v>84</v>
      </c>
      <c r="BK116" s="187">
        <f>ROUND(I116*H116,2)</f>
        <v>0</v>
      </c>
      <c r="BL116" s="17" t="s">
        <v>137</v>
      </c>
      <c r="BM116" s="186" t="s">
        <v>395</v>
      </c>
    </row>
    <row r="117" spans="1:65" s="13" customFormat="1" ht="11.25">
      <c r="B117" s="188"/>
      <c r="C117" s="189"/>
      <c r="D117" s="190" t="s">
        <v>139</v>
      </c>
      <c r="E117" s="191" t="s">
        <v>35</v>
      </c>
      <c r="F117" s="192" t="s">
        <v>396</v>
      </c>
      <c r="G117" s="189"/>
      <c r="H117" s="193">
        <v>2</v>
      </c>
      <c r="I117" s="194"/>
      <c r="J117" s="189"/>
      <c r="K117" s="189"/>
      <c r="L117" s="195"/>
      <c r="M117" s="196"/>
      <c r="N117" s="197"/>
      <c r="O117" s="197"/>
      <c r="P117" s="197"/>
      <c r="Q117" s="197"/>
      <c r="R117" s="197"/>
      <c r="S117" s="197"/>
      <c r="T117" s="198"/>
      <c r="AT117" s="199" t="s">
        <v>139</v>
      </c>
      <c r="AU117" s="199" t="s">
        <v>86</v>
      </c>
      <c r="AV117" s="13" t="s">
        <v>86</v>
      </c>
      <c r="AW117" s="13" t="s">
        <v>37</v>
      </c>
      <c r="AX117" s="13" t="s">
        <v>84</v>
      </c>
      <c r="AY117" s="199" t="s">
        <v>130</v>
      </c>
    </row>
    <row r="118" spans="1:65" s="2" customFormat="1" ht="16.5" customHeight="1">
      <c r="A118" s="34"/>
      <c r="B118" s="35"/>
      <c r="C118" s="211" t="s">
        <v>213</v>
      </c>
      <c r="D118" s="211" t="s">
        <v>162</v>
      </c>
      <c r="E118" s="212" t="s">
        <v>397</v>
      </c>
      <c r="F118" s="213" t="s">
        <v>398</v>
      </c>
      <c r="G118" s="214" t="s">
        <v>165</v>
      </c>
      <c r="H118" s="215">
        <v>36</v>
      </c>
      <c r="I118" s="216"/>
      <c r="J118" s="217">
        <f>ROUND(I118*H118,2)</f>
        <v>0</v>
      </c>
      <c r="K118" s="218"/>
      <c r="L118" s="219"/>
      <c r="M118" s="220" t="s">
        <v>35</v>
      </c>
      <c r="N118" s="221" t="s">
        <v>47</v>
      </c>
      <c r="O118" s="64"/>
      <c r="P118" s="184">
        <f>O118*H118</f>
        <v>0</v>
      </c>
      <c r="Q118" s="184">
        <v>1.0499999999999999E-3</v>
      </c>
      <c r="R118" s="184">
        <f>Q118*H118</f>
        <v>3.78E-2</v>
      </c>
      <c r="S118" s="184">
        <v>0</v>
      </c>
      <c r="T118" s="185">
        <f>S118*H118</f>
        <v>0</v>
      </c>
      <c r="U118" s="34"/>
      <c r="V118" s="34"/>
      <c r="W118" s="34"/>
      <c r="X118" s="34"/>
      <c r="Y118" s="34"/>
      <c r="Z118" s="34"/>
      <c r="AA118" s="34"/>
      <c r="AB118" s="34"/>
      <c r="AC118" s="34"/>
      <c r="AD118" s="34"/>
      <c r="AE118" s="34"/>
      <c r="AR118" s="186" t="s">
        <v>166</v>
      </c>
      <c r="AT118" s="186" t="s">
        <v>162</v>
      </c>
      <c r="AU118" s="186" t="s">
        <v>86</v>
      </c>
      <c r="AY118" s="17" t="s">
        <v>130</v>
      </c>
      <c r="BE118" s="187">
        <f>IF(N118="základní",J118,0)</f>
        <v>0</v>
      </c>
      <c r="BF118" s="187">
        <f>IF(N118="snížená",J118,0)</f>
        <v>0</v>
      </c>
      <c r="BG118" s="187">
        <f>IF(N118="zákl. přenesená",J118,0)</f>
        <v>0</v>
      </c>
      <c r="BH118" s="187">
        <f>IF(N118="sníž. přenesená",J118,0)</f>
        <v>0</v>
      </c>
      <c r="BI118" s="187">
        <f>IF(N118="nulová",J118,0)</f>
        <v>0</v>
      </c>
      <c r="BJ118" s="17" t="s">
        <v>84</v>
      </c>
      <c r="BK118" s="187">
        <f>ROUND(I118*H118,2)</f>
        <v>0</v>
      </c>
      <c r="BL118" s="17" t="s">
        <v>137</v>
      </c>
      <c r="BM118" s="186" t="s">
        <v>399</v>
      </c>
    </row>
    <row r="119" spans="1:65" s="13" customFormat="1" ht="11.25">
      <c r="B119" s="188"/>
      <c r="C119" s="189"/>
      <c r="D119" s="190" t="s">
        <v>139</v>
      </c>
      <c r="E119" s="191" t="s">
        <v>35</v>
      </c>
      <c r="F119" s="192" t="s">
        <v>469</v>
      </c>
      <c r="G119" s="189"/>
      <c r="H119" s="193">
        <v>36</v>
      </c>
      <c r="I119" s="194"/>
      <c r="J119" s="189"/>
      <c r="K119" s="189"/>
      <c r="L119" s="195"/>
      <c r="M119" s="196"/>
      <c r="N119" s="197"/>
      <c r="O119" s="197"/>
      <c r="P119" s="197"/>
      <c r="Q119" s="197"/>
      <c r="R119" s="197"/>
      <c r="S119" s="197"/>
      <c r="T119" s="198"/>
      <c r="AT119" s="199" t="s">
        <v>139</v>
      </c>
      <c r="AU119" s="199" t="s">
        <v>86</v>
      </c>
      <c r="AV119" s="13" t="s">
        <v>86</v>
      </c>
      <c r="AW119" s="13" t="s">
        <v>37</v>
      </c>
      <c r="AX119" s="13" t="s">
        <v>84</v>
      </c>
      <c r="AY119" s="199" t="s">
        <v>130</v>
      </c>
    </row>
    <row r="120" spans="1:65" s="12" customFormat="1" ht="25.9" customHeight="1">
      <c r="B120" s="158"/>
      <c r="C120" s="159"/>
      <c r="D120" s="160" t="s">
        <v>75</v>
      </c>
      <c r="E120" s="161" t="s">
        <v>286</v>
      </c>
      <c r="F120" s="161" t="s">
        <v>287</v>
      </c>
      <c r="G120" s="159"/>
      <c r="H120" s="159"/>
      <c r="I120" s="162"/>
      <c r="J120" s="163">
        <f>BK120</f>
        <v>0</v>
      </c>
      <c r="K120" s="159"/>
      <c r="L120" s="164"/>
      <c r="M120" s="165"/>
      <c r="N120" s="166"/>
      <c r="O120" s="166"/>
      <c r="P120" s="167">
        <f>SUM(P121:P134)</f>
        <v>0</v>
      </c>
      <c r="Q120" s="166"/>
      <c r="R120" s="167">
        <f>SUM(R121:R134)</f>
        <v>0</v>
      </c>
      <c r="S120" s="166"/>
      <c r="T120" s="168">
        <f>SUM(T121:T134)</f>
        <v>0</v>
      </c>
      <c r="AR120" s="169" t="s">
        <v>137</v>
      </c>
      <c r="AT120" s="170" t="s">
        <v>75</v>
      </c>
      <c r="AU120" s="170" t="s">
        <v>76</v>
      </c>
      <c r="AY120" s="169" t="s">
        <v>130</v>
      </c>
      <c r="BK120" s="171">
        <f>SUM(BK121:BK134)</f>
        <v>0</v>
      </c>
    </row>
    <row r="121" spans="1:65" s="2" customFormat="1" ht="55.5" customHeight="1">
      <c r="A121" s="34"/>
      <c r="B121" s="35"/>
      <c r="C121" s="174" t="s">
        <v>8</v>
      </c>
      <c r="D121" s="174" t="s">
        <v>133</v>
      </c>
      <c r="E121" s="175" t="s">
        <v>447</v>
      </c>
      <c r="F121" s="176" t="s">
        <v>448</v>
      </c>
      <c r="G121" s="177" t="s">
        <v>210</v>
      </c>
      <c r="H121" s="178">
        <v>3.45</v>
      </c>
      <c r="I121" s="179"/>
      <c r="J121" s="180">
        <f>ROUND(I121*H121,2)</f>
        <v>0</v>
      </c>
      <c r="K121" s="181"/>
      <c r="L121" s="39"/>
      <c r="M121" s="182" t="s">
        <v>35</v>
      </c>
      <c r="N121" s="183" t="s">
        <v>47</v>
      </c>
      <c r="O121" s="64"/>
      <c r="P121" s="184">
        <f>O121*H121</f>
        <v>0</v>
      </c>
      <c r="Q121" s="184">
        <v>0</v>
      </c>
      <c r="R121" s="184">
        <f>Q121*H121</f>
        <v>0</v>
      </c>
      <c r="S121" s="184">
        <v>0</v>
      </c>
      <c r="T121" s="185">
        <f>S121*H121</f>
        <v>0</v>
      </c>
      <c r="U121" s="34"/>
      <c r="V121" s="34"/>
      <c r="W121" s="34"/>
      <c r="X121" s="34"/>
      <c r="Y121" s="34"/>
      <c r="Z121" s="34"/>
      <c r="AA121" s="34"/>
      <c r="AB121" s="34"/>
      <c r="AC121" s="34"/>
      <c r="AD121" s="34"/>
      <c r="AE121" s="34"/>
      <c r="AR121" s="186" t="s">
        <v>291</v>
      </c>
      <c r="AT121" s="186" t="s">
        <v>133</v>
      </c>
      <c r="AU121" s="186" t="s">
        <v>84</v>
      </c>
      <c r="AY121" s="17" t="s">
        <v>130</v>
      </c>
      <c r="BE121" s="187">
        <f>IF(N121="základní",J121,0)</f>
        <v>0</v>
      </c>
      <c r="BF121" s="187">
        <f>IF(N121="snížená",J121,0)</f>
        <v>0</v>
      </c>
      <c r="BG121" s="187">
        <f>IF(N121="zákl. přenesená",J121,0)</f>
        <v>0</v>
      </c>
      <c r="BH121" s="187">
        <f>IF(N121="sníž. přenesená",J121,0)</f>
        <v>0</v>
      </c>
      <c r="BI121" s="187">
        <f>IF(N121="nulová",J121,0)</f>
        <v>0</v>
      </c>
      <c r="BJ121" s="17" t="s">
        <v>84</v>
      </c>
      <c r="BK121" s="187">
        <f>ROUND(I121*H121,2)</f>
        <v>0</v>
      </c>
      <c r="BL121" s="17" t="s">
        <v>291</v>
      </c>
      <c r="BM121" s="186" t="s">
        <v>403</v>
      </c>
    </row>
    <row r="122" spans="1:65" s="2" customFormat="1" ht="19.5">
      <c r="A122" s="34"/>
      <c r="B122" s="35"/>
      <c r="C122" s="36"/>
      <c r="D122" s="190" t="s">
        <v>260</v>
      </c>
      <c r="E122" s="36"/>
      <c r="F122" s="222" t="s">
        <v>404</v>
      </c>
      <c r="G122" s="36"/>
      <c r="H122" s="36"/>
      <c r="I122" s="223"/>
      <c r="J122" s="36"/>
      <c r="K122" s="36"/>
      <c r="L122" s="39"/>
      <c r="M122" s="224"/>
      <c r="N122" s="225"/>
      <c r="O122" s="64"/>
      <c r="P122" s="64"/>
      <c r="Q122" s="64"/>
      <c r="R122" s="64"/>
      <c r="S122" s="64"/>
      <c r="T122" s="65"/>
      <c r="U122" s="34"/>
      <c r="V122" s="34"/>
      <c r="W122" s="34"/>
      <c r="X122" s="34"/>
      <c r="Y122" s="34"/>
      <c r="Z122" s="34"/>
      <c r="AA122" s="34"/>
      <c r="AB122" s="34"/>
      <c r="AC122" s="34"/>
      <c r="AD122" s="34"/>
      <c r="AE122" s="34"/>
      <c r="AT122" s="17" t="s">
        <v>260</v>
      </c>
      <c r="AU122" s="17" t="s">
        <v>84</v>
      </c>
    </row>
    <row r="123" spans="1:65" s="13" customFormat="1" ht="11.25">
      <c r="B123" s="188"/>
      <c r="C123" s="189"/>
      <c r="D123" s="190" t="s">
        <v>139</v>
      </c>
      <c r="E123" s="191" t="s">
        <v>35</v>
      </c>
      <c r="F123" s="192" t="s">
        <v>470</v>
      </c>
      <c r="G123" s="189"/>
      <c r="H123" s="193">
        <v>3.45</v>
      </c>
      <c r="I123" s="194"/>
      <c r="J123" s="189"/>
      <c r="K123" s="189"/>
      <c r="L123" s="195"/>
      <c r="M123" s="196"/>
      <c r="N123" s="197"/>
      <c r="O123" s="197"/>
      <c r="P123" s="197"/>
      <c r="Q123" s="197"/>
      <c r="R123" s="197"/>
      <c r="S123" s="197"/>
      <c r="T123" s="198"/>
      <c r="AT123" s="199" t="s">
        <v>139</v>
      </c>
      <c r="AU123" s="199" t="s">
        <v>84</v>
      </c>
      <c r="AV123" s="13" t="s">
        <v>86</v>
      </c>
      <c r="AW123" s="13" t="s">
        <v>37</v>
      </c>
      <c r="AX123" s="13" t="s">
        <v>84</v>
      </c>
      <c r="AY123" s="199" t="s">
        <v>130</v>
      </c>
    </row>
    <row r="124" spans="1:65" s="2" customFormat="1" ht="55.5" customHeight="1">
      <c r="A124" s="34"/>
      <c r="B124" s="35"/>
      <c r="C124" s="174" t="s">
        <v>221</v>
      </c>
      <c r="D124" s="174" t="s">
        <v>133</v>
      </c>
      <c r="E124" s="175" t="s">
        <v>401</v>
      </c>
      <c r="F124" s="176" t="s">
        <v>402</v>
      </c>
      <c r="G124" s="177" t="s">
        <v>210</v>
      </c>
      <c r="H124" s="178">
        <v>50.4</v>
      </c>
      <c r="I124" s="179"/>
      <c r="J124" s="180">
        <f>ROUND(I124*H124,2)</f>
        <v>0</v>
      </c>
      <c r="K124" s="181"/>
      <c r="L124" s="39"/>
      <c r="M124" s="182" t="s">
        <v>35</v>
      </c>
      <c r="N124" s="183" t="s">
        <v>47</v>
      </c>
      <c r="O124" s="64"/>
      <c r="P124" s="184">
        <f>O124*H124</f>
        <v>0</v>
      </c>
      <c r="Q124" s="184">
        <v>0</v>
      </c>
      <c r="R124" s="184">
        <f>Q124*H124</f>
        <v>0</v>
      </c>
      <c r="S124" s="184">
        <v>0</v>
      </c>
      <c r="T124" s="185">
        <f>S124*H124</f>
        <v>0</v>
      </c>
      <c r="U124" s="34"/>
      <c r="V124" s="34"/>
      <c r="W124" s="34"/>
      <c r="X124" s="34"/>
      <c r="Y124" s="34"/>
      <c r="Z124" s="34"/>
      <c r="AA124" s="34"/>
      <c r="AB124" s="34"/>
      <c r="AC124" s="34"/>
      <c r="AD124" s="34"/>
      <c r="AE124" s="34"/>
      <c r="AR124" s="186" t="s">
        <v>291</v>
      </c>
      <c r="AT124" s="186" t="s">
        <v>133</v>
      </c>
      <c r="AU124" s="186" t="s">
        <v>84</v>
      </c>
      <c r="AY124" s="17" t="s">
        <v>130</v>
      </c>
      <c r="BE124" s="187">
        <f>IF(N124="základní",J124,0)</f>
        <v>0</v>
      </c>
      <c r="BF124" s="187">
        <f>IF(N124="snížená",J124,0)</f>
        <v>0</v>
      </c>
      <c r="BG124" s="187">
        <f>IF(N124="zákl. přenesená",J124,0)</f>
        <v>0</v>
      </c>
      <c r="BH124" s="187">
        <f>IF(N124="sníž. přenesená",J124,0)</f>
        <v>0</v>
      </c>
      <c r="BI124" s="187">
        <f>IF(N124="nulová",J124,0)</f>
        <v>0</v>
      </c>
      <c r="BJ124" s="17" t="s">
        <v>84</v>
      </c>
      <c r="BK124" s="187">
        <f>ROUND(I124*H124,2)</f>
        <v>0</v>
      </c>
      <c r="BL124" s="17" t="s">
        <v>291</v>
      </c>
      <c r="BM124" s="186" t="s">
        <v>450</v>
      </c>
    </row>
    <row r="125" spans="1:65" s="2" customFormat="1" ht="19.5">
      <c r="A125" s="34"/>
      <c r="B125" s="35"/>
      <c r="C125" s="36"/>
      <c r="D125" s="190" t="s">
        <v>260</v>
      </c>
      <c r="E125" s="36"/>
      <c r="F125" s="222" t="s">
        <v>404</v>
      </c>
      <c r="G125" s="36"/>
      <c r="H125" s="36"/>
      <c r="I125" s="223"/>
      <c r="J125" s="36"/>
      <c r="K125" s="36"/>
      <c r="L125" s="39"/>
      <c r="M125" s="224"/>
      <c r="N125" s="225"/>
      <c r="O125" s="64"/>
      <c r="P125" s="64"/>
      <c r="Q125" s="64"/>
      <c r="R125" s="64"/>
      <c r="S125" s="64"/>
      <c r="T125" s="65"/>
      <c r="U125" s="34"/>
      <c r="V125" s="34"/>
      <c r="W125" s="34"/>
      <c r="X125" s="34"/>
      <c r="Y125" s="34"/>
      <c r="Z125" s="34"/>
      <c r="AA125" s="34"/>
      <c r="AB125" s="34"/>
      <c r="AC125" s="34"/>
      <c r="AD125" s="34"/>
      <c r="AE125" s="34"/>
      <c r="AT125" s="17" t="s">
        <v>260</v>
      </c>
      <c r="AU125" s="17" t="s">
        <v>84</v>
      </c>
    </row>
    <row r="126" spans="1:65" s="13" customFormat="1" ht="11.25">
      <c r="B126" s="188"/>
      <c r="C126" s="189"/>
      <c r="D126" s="190" t="s">
        <v>139</v>
      </c>
      <c r="E126" s="191" t="s">
        <v>35</v>
      </c>
      <c r="F126" s="192" t="s">
        <v>471</v>
      </c>
      <c r="G126" s="189"/>
      <c r="H126" s="193">
        <v>14.4</v>
      </c>
      <c r="I126" s="194"/>
      <c r="J126" s="189"/>
      <c r="K126" s="189"/>
      <c r="L126" s="195"/>
      <c r="M126" s="196"/>
      <c r="N126" s="197"/>
      <c r="O126" s="197"/>
      <c r="P126" s="197"/>
      <c r="Q126" s="197"/>
      <c r="R126" s="197"/>
      <c r="S126" s="197"/>
      <c r="T126" s="198"/>
      <c r="AT126" s="199" t="s">
        <v>139</v>
      </c>
      <c r="AU126" s="199" t="s">
        <v>84</v>
      </c>
      <c r="AV126" s="13" t="s">
        <v>86</v>
      </c>
      <c r="AW126" s="13" t="s">
        <v>37</v>
      </c>
      <c r="AX126" s="13" t="s">
        <v>76</v>
      </c>
      <c r="AY126" s="199" t="s">
        <v>130</v>
      </c>
    </row>
    <row r="127" spans="1:65" s="13" customFormat="1" ht="11.25">
      <c r="B127" s="188"/>
      <c r="C127" s="189"/>
      <c r="D127" s="190" t="s">
        <v>139</v>
      </c>
      <c r="E127" s="191" t="s">
        <v>35</v>
      </c>
      <c r="F127" s="192" t="s">
        <v>472</v>
      </c>
      <c r="G127" s="189"/>
      <c r="H127" s="193">
        <v>21.6</v>
      </c>
      <c r="I127" s="194"/>
      <c r="J127" s="189"/>
      <c r="K127" s="189"/>
      <c r="L127" s="195"/>
      <c r="M127" s="196"/>
      <c r="N127" s="197"/>
      <c r="O127" s="197"/>
      <c r="P127" s="197"/>
      <c r="Q127" s="197"/>
      <c r="R127" s="197"/>
      <c r="S127" s="197"/>
      <c r="T127" s="198"/>
      <c r="AT127" s="199" t="s">
        <v>139</v>
      </c>
      <c r="AU127" s="199" t="s">
        <v>84</v>
      </c>
      <c r="AV127" s="13" t="s">
        <v>86</v>
      </c>
      <c r="AW127" s="13" t="s">
        <v>37</v>
      </c>
      <c r="AX127" s="13" t="s">
        <v>76</v>
      </c>
      <c r="AY127" s="199" t="s">
        <v>130</v>
      </c>
    </row>
    <row r="128" spans="1:65" s="13" customFormat="1" ht="11.25">
      <c r="B128" s="188"/>
      <c r="C128" s="189"/>
      <c r="D128" s="190" t="s">
        <v>139</v>
      </c>
      <c r="E128" s="191" t="s">
        <v>35</v>
      </c>
      <c r="F128" s="192" t="s">
        <v>473</v>
      </c>
      <c r="G128" s="189"/>
      <c r="H128" s="193">
        <v>14.4</v>
      </c>
      <c r="I128" s="194"/>
      <c r="J128" s="189"/>
      <c r="K128" s="189"/>
      <c r="L128" s="195"/>
      <c r="M128" s="196"/>
      <c r="N128" s="197"/>
      <c r="O128" s="197"/>
      <c r="P128" s="197"/>
      <c r="Q128" s="197"/>
      <c r="R128" s="197"/>
      <c r="S128" s="197"/>
      <c r="T128" s="198"/>
      <c r="AT128" s="199" t="s">
        <v>139</v>
      </c>
      <c r="AU128" s="199" t="s">
        <v>84</v>
      </c>
      <c r="AV128" s="13" t="s">
        <v>86</v>
      </c>
      <c r="AW128" s="13" t="s">
        <v>37</v>
      </c>
      <c r="AX128" s="13" t="s">
        <v>76</v>
      </c>
      <c r="AY128" s="199" t="s">
        <v>130</v>
      </c>
    </row>
    <row r="129" spans="1:65" s="14" customFormat="1" ht="11.25">
      <c r="B129" s="200"/>
      <c r="C129" s="201"/>
      <c r="D129" s="190" t="s">
        <v>139</v>
      </c>
      <c r="E129" s="202" t="s">
        <v>35</v>
      </c>
      <c r="F129" s="203" t="s">
        <v>146</v>
      </c>
      <c r="G129" s="201"/>
      <c r="H129" s="204">
        <v>50.4</v>
      </c>
      <c r="I129" s="205"/>
      <c r="J129" s="201"/>
      <c r="K129" s="201"/>
      <c r="L129" s="206"/>
      <c r="M129" s="207"/>
      <c r="N129" s="208"/>
      <c r="O129" s="208"/>
      <c r="P129" s="208"/>
      <c r="Q129" s="208"/>
      <c r="R129" s="208"/>
      <c r="S129" s="208"/>
      <c r="T129" s="209"/>
      <c r="AT129" s="210" t="s">
        <v>139</v>
      </c>
      <c r="AU129" s="210" t="s">
        <v>84</v>
      </c>
      <c r="AV129" s="14" t="s">
        <v>137</v>
      </c>
      <c r="AW129" s="14" t="s">
        <v>37</v>
      </c>
      <c r="AX129" s="14" t="s">
        <v>84</v>
      </c>
      <c r="AY129" s="210" t="s">
        <v>130</v>
      </c>
    </row>
    <row r="130" spans="1:65" s="2" customFormat="1" ht="78" customHeight="1">
      <c r="A130" s="34"/>
      <c r="B130" s="35"/>
      <c r="C130" s="174" t="s">
        <v>228</v>
      </c>
      <c r="D130" s="174" t="s">
        <v>133</v>
      </c>
      <c r="E130" s="175" t="s">
        <v>406</v>
      </c>
      <c r="F130" s="176" t="s">
        <v>407</v>
      </c>
      <c r="G130" s="177" t="s">
        <v>210</v>
      </c>
      <c r="H130" s="178">
        <v>3</v>
      </c>
      <c r="I130" s="179"/>
      <c r="J130" s="180">
        <f>ROUND(I130*H130,2)</f>
        <v>0</v>
      </c>
      <c r="K130" s="181"/>
      <c r="L130" s="39"/>
      <c r="M130" s="182" t="s">
        <v>35</v>
      </c>
      <c r="N130" s="183" t="s">
        <v>47</v>
      </c>
      <c r="O130" s="64"/>
      <c r="P130" s="184">
        <f>O130*H130</f>
        <v>0</v>
      </c>
      <c r="Q130" s="184">
        <v>0</v>
      </c>
      <c r="R130" s="184">
        <f>Q130*H130</f>
        <v>0</v>
      </c>
      <c r="S130" s="184">
        <v>0</v>
      </c>
      <c r="T130" s="185">
        <f>S130*H130</f>
        <v>0</v>
      </c>
      <c r="U130" s="34"/>
      <c r="V130" s="34"/>
      <c r="W130" s="34"/>
      <c r="X130" s="34"/>
      <c r="Y130" s="34"/>
      <c r="Z130" s="34"/>
      <c r="AA130" s="34"/>
      <c r="AB130" s="34"/>
      <c r="AC130" s="34"/>
      <c r="AD130" s="34"/>
      <c r="AE130" s="34"/>
      <c r="AR130" s="186" t="s">
        <v>291</v>
      </c>
      <c r="AT130" s="186" t="s">
        <v>133</v>
      </c>
      <c r="AU130" s="186" t="s">
        <v>84</v>
      </c>
      <c r="AY130" s="17" t="s">
        <v>130</v>
      </c>
      <c r="BE130" s="187">
        <f>IF(N130="základní",J130,0)</f>
        <v>0</v>
      </c>
      <c r="BF130" s="187">
        <f>IF(N130="snížená",J130,0)</f>
        <v>0</v>
      </c>
      <c r="BG130" s="187">
        <f>IF(N130="zákl. přenesená",J130,0)</f>
        <v>0</v>
      </c>
      <c r="BH130" s="187">
        <f>IF(N130="sníž. přenesená",J130,0)</f>
        <v>0</v>
      </c>
      <c r="BI130" s="187">
        <f>IF(N130="nulová",J130,0)</f>
        <v>0</v>
      </c>
      <c r="BJ130" s="17" t="s">
        <v>84</v>
      </c>
      <c r="BK130" s="187">
        <f>ROUND(I130*H130,2)</f>
        <v>0</v>
      </c>
      <c r="BL130" s="17" t="s">
        <v>291</v>
      </c>
      <c r="BM130" s="186" t="s">
        <v>408</v>
      </c>
    </row>
    <row r="131" spans="1:65" s="2" customFormat="1" ht="19.5">
      <c r="A131" s="34"/>
      <c r="B131" s="35"/>
      <c r="C131" s="36"/>
      <c r="D131" s="190" t="s">
        <v>260</v>
      </c>
      <c r="E131" s="36"/>
      <c r="F131" s="222" t="s">
        <v>404</v>
      </c>
      <c r="G131" s="36"/>
      <c r="H131" s="36"/>
      <c r="I131" s="223"/>
      <c r="J131" s="36"/>
      <c r="K131" s="36"/>
      <c r="L131" s="39"/>
      <c r="M131" s="224"/>
      <c r="N131" s="225"/>
      <c r="O131" s="64"/>
      <c r="P131" s="64"/>
      <c r="Q131" s="64"/>
      <c r="R131" s="64"/>
      <c r="S131" s="64"/>
      <c r="T131" s="65"/>
      <c r="U131" s="34"/>
      <c r="V131" s="34"/>
      <c r="W131" s="34"/>
      <c r="X131" s="34"/>
      <c r="Y131" s="34"/>
      <c r="Z131" s="34"/>
      <c r="AA131" s="34"/>
      <c r="AB131" s="34"/>
      <c r="AC131" s="34"/>
      <c r="AD131" s="34"/>
      <c r="AE131" s="34"/>
      <c r="AT131" s="17" t="s">
        <v>260</v>
      </c>
      <c r="AU131" s="17" t="s">
        <v>84</v>
      </c>
    </row>
    <row r="132" spans="1:65" s="13" customFormat="1" ht="11.25">
      <c r="B132" s="188"/>
      <c r="C132" s="189"/>
      <c r="D132" s="190" t="s">
        <v>139</v>
      </c>
      <c r="E132" s="191" t="s">
        <v>35</v>
      </c>
      <c r="F132" s="192" t="s">
        <v>474</v>
      </c>
      <c r="G132" s="189"/>
      <c r="H132" s="193">
        <v>3</v>
      </c>
      <c r="I132" s="194"/>
      <c r="J132" s="189"/>
      <c r="K132" s="189"/>
      <c r="L132" s="195"/>
      <c r="M132" s="196"/>
      <c r="N132" s="197"/>
      <c r="O132" s="197"/>
      <c r="P132" s="197"/>
      <c r="Q132" s="197"/>
      <c r="R132" s="197"/>
      <c r="S132" s="197"/>
      <c r="T132" s="198"/>
      <c r="AT132" s="199" t="s">
        <v>139</v>
      </c>
      <c r="AU132" s="199" t="s">
        <v>84</v>
      </c>
      <c r="AV132" s="13" t="s">
        <v>86</v>
      </c>
      <c r="AW132" s="13" t="s">
        <v>37</v>
      </c>
      <c r="AX132" s="13" t="s">
        <v>84</v>
      </c>
      <c r="AY132" s="199" t="s">
        <v>130</v>
      </c>
    </row>
    <row r="133" spans="1:65" s="2" customFormat="1" ht="49.15" customHeight="1">
      <c r="A133" s="34"/>
      <c r="B133" s="35"/>
      <c r="C133" s="174" t="s">
        <v>240</v>
      </c>
      <c r="D133" s="174" t="s">
        <v>133</v>
      </c>
      <c r="E133" s="175" t="s">
        <v>455</v>
      </c>
      <c r="F133" s="176" t="s">
        <v>456</v>
      </c>
      <c r="G133" s="177" t="s">
        <v>210</v>
      </c>
      <c r="H133" s="178">
        <v>14.4</v>
      </c>
      <c r="I133" s="179"/>
      <c r="J133" s="180">
        <f>ROUND(I133*H133,2)</f>
        <v>0</v>
      </c>
      <c r="K133" s="181"/>
      <c r="L133" s="39"/>
      <c r="M133" s="182" t="s">
        <v>35</v>
      </c>
      <c r="N133" s="183" t="s">
        <v>47</v>
      </c>
      <c r="O133" s="64"/>
      <c r="P133" s="184">
        <f>O133*H133</f>
        <v>0</v>
      </c>
      <c r="Q133" s="184">
        <v>0</v>
      </c>
      <c r="R133" s="184">
        <f>Q133*H133</f>
        <v>0</v>
      </c>
      <c r="S133" s="184">
        <v>0</v>
      </c>
      <c r="T133" s="185">
        <f>S133*H133</f>
        <v>0</v>
      </c>
      <c r="U133" s="34"/>
      <c r="V133" s="34"/>
      <c r="W133" s="34"/>
      <c r="X133" s="34"/>
      <c r="Y133" s="34"/>
      <c r="Z133" s="34"/>
      <c r="AA133" s="34"/>
      <c r="AB133" s="34"/>
      <c r="AC133" s="34"/>
      <c r="AD133" s="34"/>
      <c r="AE133" s="34"/>
      <c r="AR133" s="186" t="s">
        <v>291</v>
      </c>
      <c r="AT133" s="186" t="s">
        <v>133</v>
      </c>
      <c r="AU133" s="186" t="s">
        <v>84</v>
      </c>
      <c r="AY133" s="17" t="s">
        <v>130</v>
      </c>
      <c r="BE133" s="187">
        <f>IF(N133="základní",J133,0)</f>
        <v>0</v>
      </c>
      <c r="BF133" s="187">
        <f>IF(N133="snížená",J133,0)</f>
        <v>0</v>
      </c>
      <c r="BG133" s="187">
        <f>IF(N133="zákl. přenesená",J133,0)</f>
        <v>0</v>
      </c>
      <c r="BH133" s="187">
        <f>IF(N133="sníž. přenesená",J133,0)</f>
        <v>0</v>
      </c>
      <c r="BI133" s="187">
        <f>IF(N133="nulová",J133,0)</f>
        <v>0</v>
      </c>
      <c r="BJ133" s="17" t="s">
        <v>84</v>
      </c>
      <c r="BK133" s="187">
        <f>ROUND(I133*H133,2)</f>
        <v>0</v>
      </c>
      <c r="BL133" s="17" t="s">
        <v>291</v>
      </c>
      <c r="BM133" s="186" t="s">
        <v>457</v>
      </c>
    </row>
    <row r="134" spans="1:65" s="13" customFormat="1" ht="11.25">
      <c r="B134" s="188"/>
      <c r="C134" s="189"/>
      <c r="D134" s="190" t="s">
        <v>139</v>
      </c>
      <c r="E134" s="191" t="s">
        <v>35</v>
      </c>
      <c r="F134" s="192" t="s">
        <v>473</v>
      </c>
      <c r="G134" s="189"/>
      <c r="H134" s="193">
        <v>14.4</v>
      </c>
      <c r="I134" s="194"/>
      <c r="J134" s="189"/>
      <c r="K134" s="189"/>
      <c r="L134" s="195"/>
      <c r="M134" s="226"/>
      <c r="N134" s="227"/>
      <c r="O134" s="227"/>
      <c r="P134" s="227"/>
      <c r="Q134" s="227"/>
      <c r="R134" s="227"/>
      <c r="S134" s="227"/>
      <c r="T134" s="228"/>
      <c r="AT134" s="199" t="s">
        <v>139</v>
      </c>
      <c r="AU134" s="199" t="s">
        <v>84</v>
      </c>
      <c r="AV134" s="13" t="s">
        <v>86</v>
      </c>
      <c r="AW134" s="13" t="s">
        <v>37</v>
      </c>
      <c r="AX134" s="13" t="s">
        <v>84</v>
      </c>
      <c r="AY134" s="199" t="s">
        <v>130</v>
      </c>
    </row>
    <row r="135" spans="1:65" s="2" customFormat="1" ht="6.95" customHeight="1">
      <c r="A135" s="34"/>
      <c r="B135" s="47"/>
      <c r="C135" s="48"/>
      <c r="D135" s="48"/>
      <c r="E135" s="48"/>
      <c r="F135" s="48"/>
      <c r="G135" s="48"/>
      <c r="H135" s="48"/>
      <c r="I135" s="48"/>
      <c r="J135" s="48"/>
      <c r="K135" s="48"/>
      <c r="L135" s="39"/>
      <c r="M135" s="34"/>
      <c r="O135" s="34"/>
      <c r="P135" s="34"/>
      <c r="Q135" s="34"/>
      <c r="R135" s="34"/>
      <c r="S135" s="34"/>
      <c r="T135" s="34"/>
      <c r="U135" s="34"/>
      <c r="V135" s="34"/>
      <c r="W135" s="34"/>
      <c r="X135" s="34"/>
      <c r="Y135" s="34"/>
      <c r="Z135" s="34"/>
      <c r="AA135" s="34"/>
      <c r="AB135" s="34"/>
      <c r="AC135" s="34"/>
      <c r="AD135" s="34"/>
      <c r="AE135" s="34"/>
    </row>
  </sheetData>
  <sheetProtection algorithmName="SHA-512" hashValue="C5Yr1hp1nlXt7uTPLE3+MLMgdt/PwvGLvY/UIxMtO+ZWJx8Pf8cPbnyCmMHxxK20SNi/bou/yTCYsVTmmd55pA==" saltValue="L986v1f5NO8xZaeAx5WtR23n4n3SnZXFLzrqARpmgtp+8DdqG/4RpeXgKYUaAzM+5YsuEix4fqrcRA6f1mgyuw==" spinCount="100000" sheet="1" objects="1" scenarios="1" formatColumns="0" formatRows="0" autoFilter="0"/>
  <autoFilter ref="C81:K134"/>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7"/>
      <c r="M2" s="357"/>
      <c r="N2" s="357"/>
      <c r="O2" s="357"/>
      <c r="P2" s="357"/>
      <c r="Q2" s="357"/>
      <c r="R2" s="357"/>
      <c r="S2" s="357"/>
      <c r="T2" s="357"/>
      <c r="U2" s="357"/>
      <c r="V2" s="357"/>
      <c r="AT2" s="17" t="s">
        <v>98</v>
      </c>
    </row>
    <row r="3" spans="1:46" s="1" customFormat="1" ht="6.95" customHeight="1">
      <c r="B3" s="101"/>
      <c r="C3" s="102"/>
      <c r="D3" s="102"/>
      <c r="E3" s="102"/>
      <c r="F3" s="102"/>
      <c r="G3" s="102"/>
      <c r="H3" s="102"/>
      <c r="I3" s="102"/>
      <c r="J3" s="102"/>
      <c r="K3" s="102"/>
      <c r="L3" s="20"/>
      <c r="AT3" s="17" t="s">
        <v>86</v>
      </c>
    </row>
    <row r="4" spans="1:46" s="1" customFormat="1" ht="24.95" customHeight="1">
      <c r="B4" s="20"/>
      <c r="D4" s="103" t="s">
        <v>105</v>
      </c>
      <c r="L4" s="20"/>
      <c r="M4" s="104" t="s">
        <v>10</v>
      </c>
      <c r="AT4" s="17" t="s">
        <v>4</v>
      </c>
    </row>
    <row r="5" spans="1:46" s="1" customFormat="1" ht="6.95" customHeight="1">
      <c r="B5" s="20"/>
      <c r="L5" s="20"/>
    </row>
    <row r="6" spans="1:46" s="1" customFormat="1" ht="12" customHeight="1">
      <c r="B6" s="20"/>
      <c r="D6" s="105" t="s">
        <v>16</v>
      </c>
      <c r="L6" s="20"/>
    </row>
    <row r="7" spans="1:46" s="1" customFormat="1" ht="16.5" customHeight="1">
      <c r="B7" s="20"/>
      <c r="E7" s="358" t="str">
        <f>'Rekapitulace stavby'!K6</f>
        <v>Výměna pražců a kolejnic v úseku Veselí nad Lužnicí – Počátky-Žirovnice I. etapa</v>
      </c>
      <c r="F7" s="359"/>
      <c r="G7" s="359"/>
      <c r="H7" s="359"/>
      <c r="L7" s="20"/>
    </row>
    <row r="8" spans="1:46" s="2" customFormat="1" ht="12" customHeight="1">
      <c r="A8" s="34"/>
      <c r="B8" s="39"/>
      <c r="C8" s="34"/>
      <c r="D8" s="105" t="s">
        <v>106</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360" t="s">
        <v>475</v>
      </c>
      <c r="F9" s="361"/>
      <c r="G9" s="361"/>
      <c r="H9" s="361"/>
      <c r="I9" s="34"/>
      <c r="J9" s="34"/>
      <c r="K9" s="34"/>
      <c r="L9" s="106"/>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18</v>
      </c>
      <c r="E11" s="34"/>
      <c r="F11" s="107" t="s">
        <v>19</v>
      </c>
      <c r="G11" s="34"/>
      <c r="H11" s="34"/>
      <c r="I11" s="105" t="s">
        <v>20</v>
      </c>
      <c r="J11" s="107" t="s">
        <v>21</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22</v>
      </c>
      <c r="E12" s="34"/>
      <c r="F12" s="107" t="s">
        <v>23</v>
      </c>
      <c r="G12" s="34"/>
      <c r="H12" s="34"/>
      <c r="I12" s="105" t="s">
        <v>24</v>
      </c>
      <c r="J12" s="108" t="str">
        <f>'Rekapitulace stavby'!AN8</f>
        <v>24. 5. 2023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26</v>
      </c>
      <c r="E14" s="34"/>
      <c r="F14" s="34"/>
      <c r="G14" s="34"/>
      <c r="H14" s="34"/>
      <c r="I14" s="105" t="s">
        <v>27</v>
      </c>
      <c r="J14" s="107" t="s">
        <v>28</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29</v>
      </c>
      <c r="F15" s="34"/>
      <c r="G15" s="34"/>
      <c r="H15" s="34"/>
      <c r="I15" s="105" t="s">
        <v>30</v>
      </c>
      <c r="J15" s="107" t="s">
        <v>31</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32</v>
      </c>
      <c r="E17" s="34"/>
      <c r="F17" s="34"/>
      <c r="G17" s="34"/>
      <c r="H17" s="34"/>
      <c r="I17" s="105" t="s">
        <v>27</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362" t="str">
        <f>'Rekapitulace stavby'!E14</f>
        <v>Vyplň údaj</v>
      </c>
      <c r="F18" s="363"/>
      <c r="G18" s="363"/>
      <c r="H18" s="363"/>
      <c r="I18" s="105" t="s">
        <v>30</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34</v>
      </c>
      <c r="E20" s="34"/>
      <c r="F20" s="34"/>
      <c r="G20" s="34"/>
      <c r="H20" s="34"/>
      <c r="I20" s="105" t="s">
        <v>27</v>
      </c>
      <c r="J20" s="107" t="str">
        <f>IF('Rekapitulace stavby'!AN16="","",'Rekapitulace stavby'!AN16)</f>
        <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tr">
        <f>IF('Rekapitulace stavby'!E17="","",'Rekapitulace stavby'!E17)</f>
        <v xml:space="preserve"> </v>
      </c>
      <c r="F21" s="34"/>
      <c r="G21" s="34"/>
      <c r="H21" s="34"/>
      <c r="I21" s="105" t="s">
        <v>30</v>
      </c>
      <c r="J21" s="107" t="str">
        <f>IF('Rekapitulace stavby'!AN17="","",'Rekapitulace stavby'!AN17)</f>
        <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27</v>
      </c>
      <c r="J23" s="107" t="s">
        <v>35</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39</v>
      </c>
      <c r="F24" s="34"/>
      <c r="G24" s="34"/>
      <c r="H24" s="34"/>
      <c r="I24" s="105" t="s">
        <v>30</v>
      </c>
      <c r="J24" s="107" t="s">
        <v>35</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40</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364" t="s">
        <v>35</v>
      </c>
      <c r="F27" s="364"/>
      <c r="G27" s="364"/>
      <c r="H27" s="364"/>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42</v>
      </c>
      <c r="E30" s="34"/>
      <c r="F30" s="34"/>
      <c r="G30" s="34"/>
      <c r="H30" s="34"/>
      <c r="I30" s="34"/>
      <c r="J30" s="114">
        <f>ROUND(J82,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44</v>
      </c>
      <c r="G32" s="34"/>
      <c r="H32" s="34"/>
      <c r="I32" s="115" t="s">
        <v>43</v>
      </c>
      <c r="J32" s="115" t="s">
        <v>45</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46</v>
      </c>
      <c r="E33" s="105" t="s">
        <v>47</v>
      </c>
      <c r="F33" s="117">
        <f>ROUND((SUM(BE82:BE102)),  2)</f>
        <v>0</v>
      </c>
      <c r="G33" s="34"/>
      <c r="H33" s="34"/>
      <c r="I33" s="118">
        <v>0.21</v>
      </c>
      <c r="J33" s="117">
        <f>ROUND(((SUM(BE82:BE102))*I33),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48</v>
      </c>
      <c r="F34" s="117">
        <f>ROUND((SUM(BF82:BF102)),  2)</f>
        <v>0</v>
      </c>
      <c r="G34" s="34"/>
      <c r="H34" s="34"/>
      <c r="I34" s="118">
        <v>0.15</v>
      </c>
      <c r="J34" s="117">
        <f>ROUND(((SUM(BF82:BF102))*I34),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49</v>
      </c>
      <c r="F35" s="117">
        <f>ROUND((SUM(BG82:BG102)),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50</v>
      </c>
      <c r="F36" s="117">
        <f>ROUND((SUM(BH82:BH102)),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51</v>
      </c>
      <c r="F37" s="117">
        <f>ROUND((SUM(BI82:BI102)),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52</v>
      </c>
      <c r="E39" s="121"/>
      <c r="F39" s="121"/>
      <c r="G39" s="122" t="s">
        <v>53</v>
      </c>
      <c r="H39" s="123" t="s">
        <v>54</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365" t="str">
        <f>E7</f>
        <v>Výměna pražců a kolejnic v úseku Veselí nad Lužnicí – Počátky-Žirovnice I. etapa</v>
      </c>
      <c r="F48" s="366"/>
      <c r="G48" s="366"/>
      <c r="H48" s="366"/>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318" t="str">
        <f>E9</f>
        <v>SO 05 - Následná úprava GPK</v>
      </c>
      <c r="F50" s="367"/>
      <c r="G50" s="367"/>
      <c r="H50" s="367"/>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22</v>
      </c>
      <c r="D52" s="36"/>
      <c r="E52" s="36"/>
      <c r="F52" s="27" t="str">
        <f>F12</f>
        <v>trať 225 dle JŘ, TÚ Veselí n/L. - Doňov</v>
      </c>
      <c r="G52" s="36"/>
      <c r="H52" s="36"/>
      <c r="I52" s="29" t="s">
        <v>24</v>
      </c>
      <c r="J52" s="59" t="str">
        <f>IF(J12="","",J12)</f>
        <v>24. 5. 2023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26</v>
      </c>
      <c r="D54" s="36"/>
      <c r="E54" s="36"/>
      <c r="F54" s="27" t="str">
        <f>E15</f>
        <v>Správa železnic, státní organizace, OŘ Plzeň</v>
      </c>
      <c r="G54" s="36"/>
      <c r="H54" s="36"/>
      <c r="I54" s="29" t="s">
        <v>34</v>
      </c>
      <c r="J54" s="32" t="str">
        <f>E21</f>
        <v xml:space="preserve"> </v>
      </c>
      <c r="K54" s="36"/>
      <c r="L54" s="106"/>
      <c r="S54" s="34"/>
      <c r="T54" s="34"/>
      <c r="U54" s="34"/>
      <c r="V54" s="34"/>
      <c r="W54" s="34"/>
      <c r="X54" s="34"/>
      <c r="Y54" s="34"/>
      <c r="Z54" s="34"/>
      <c r="AA54" s="34"/>
      <c r="AB54" s="34"/>
      <c r="AC54" s="34"/>
      <c r="AD54" s="34"/>
      <c r="AE54" s="34"/>
    </row>
    <row r="55" spans="1:47" s="2" customFormat="1" ht="15.2" customHeight="1">
      <c r="A55" s="34"/>
      <c r="B55" s="35"/>
      <c r="C55" s="29" t="s">
        <v>32</v>
      </c>
      <c r="D55" s="36"/>
      <c r="E55" s="36"/>
      <c r="F55" s="27" t="str">
        <f>IF(E18="","",E18)</f>
        <v>Vyplň údaj</v>
      </c>
      <c r="G55" s="36"/>
      <c r="H55" s="36"/>
      <c r="I55" s="29" t="s">
        <v>38</v>
      </c>
      <c r="J55" s="32" t="str">
        <f>E24</f>
        <v>Libor Brabenec</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109</v>
      </c>
      <c r="D57" s="131"/>
      <c r="E57" s="131"/>
      <c r="F57" s="131"/>
      <c r="G57" s="131"/>
      <c r="H57" s="131"/>
      <c r="I57" s="131"/>
      <c r="J57" s="132" t="s">
        <v>110</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74</v>
      </c>
      <c r="D59" s="36"/>
      <c r="E59" s="36"/>
      <c r="F59" s="36"/>
      <c r="G59" s="36"/>
      <c r="H59" s="36"/>
      <c r="I59" s="36"/>
      <c r="J59" s="77">
        <f>J82</f>
        <v>0</v>
      </c>
      <c r="K59" s="36"/>
      <c r="L59" s="106"/>
      <c r="S59" s="34"/>
      <c r="T59" s="34"/>
      <c r="U59" s="34"/>
      <c r="V59" s="34"/>
      <c r="W59" s="34"/>
      <c r="X59" s="34"/>
      <c r="Y59" s="34"/>
      <c r="Z59" s="34"/>
      <c r="AA59" s="34"/>
      <c r="AB59" s="34"/>
      <c r="AC59" s="34"/>
      <c r="AD59" s="34"/>
      <c r="AE59" s="34"/>
      <c r="AU59" s="17" t="s">
        <v>111</v>
      </c>
    </row>
    <row r="60" spans="1:47" s="9" customFormat="1" ht="24.95" customHeight="1">
      <c r="B60" s="134"/>
      <c r="C60" s="135"/>
      <c r="D60" s="136" t="s">
        <v>112</v>
      </c>
      <c r="E60" s="137"/>
      <c r="F60" s="137"/>
      <c r="G60" s="137"/>
      <c r="H60" s="137"/>
      <c r="I60" s="137"/>
      <c r="J60" s="138">
        <f>J83</f>
        <v>0</v>
      </c>
      <c r="K60" s="135"/>
      <c r="L60" s="139"/>
    </row>
    <row r="61" spans="1:47" s="10" customFormat="1" ht="19.899999999999999" customHeight="1">
      <c r="B61" s="140"/>
      <c r="C61" s="141"/>
      <c r="D61" s="142" t="s">
        <v>113</v>
      </c>
      <c r="E61" s="143"/>
      <c r="F61" s="143"/>
      <c r="G61" s="143"/>
      <c r="H61" s="143"/>
      <c r="I61" s="143"/>
      <c r="J61" s="144">
        <f>J84</f>
        <v>0</v>
      </c>
      <c r="K61" s="141"/>
      <c r="L61" s="145"/>
    </row>
    <row r="62" spans="1:47" s="9" customFormat="1" ht="24.95" customHeight="1">
      <c r="B62" s="134"/>
      <c r="C62" s="135"/>
      <c r="D62" s="136" t="s">
        <v>114</v>
      </c>
      <c r="E62" s="137"/>
      <c r="F62" s="137"/>
      <c r="G62" s="137"/>
      <c r="H62" s="137"/>
      <c r="I62" s="137"/>
      <c r="J62" s="138">
        <f>J92</f>
        <v>0</v>
      </c>
      <c r="K62" s="135"/>
      <c r="L62" s="139"/>
    </row>
    <row r="63" spans="1:47" s="2" customFormat="1" ht="21.75" customHeight="1">
      <c r="A63" s="34"/>
      <c r="B63" s="35"/>
      <c r="C63" s="36"/>
      <c r="D63" s="36"/>
      <c r="E63" s="36"/>
      <c r="F63" s="36"/>
      <c r="G63" s="36"/>
      <c r="H63" s="36"/>
      <c r="I63" s="36"/>
      <c r="J63" s="36"/>
      <c r="K63" s="36"/>
      <c r="L63" s="106"/>
      <c r="S63" s="34"/>
      <c r="T63" s="34"/>
      <c r="U63" s="34"/>
      <c r="V63" s="34"/>
      <c r="W63" s="34"/>
      <c r="X63" s="34"/>
      <c r="Y63" s="34"/>
      <c r="Z63" s="34"/>
      <c r="AA63" s="34"/>
      <c r="AB63" s="34"/>
      <c r="AC63" s="34"/>
      <c r="AD63" s="34"/>
      <c r="AE63" s="34"/>
    </row>
    <row r="64" spans="1:47" s="2" customFormat="1" ht="6.95" customHeight="1">
      <c r="A64" s="34"/>
      <c r="B64" s="47"/>
      <c r="C64" s="48"/>
      <c r="D64" s="48"/>
      <c r="E64" s="48"/>
      <c r="F64" s="48"/>
      <c r="G64" s="48"/>
      <c r="H64" s="48"/>
      <c r="I64" s="48"/>
      <c r="J64" s="48"/>
      <c r="K64" s="48"/>
      <c r="L64" s="106"/>
      <c r="S64" s="34"/>
      <c r="T64" s="34"/>
      <c r="U64" s="34"/>
      <c r="V64" s="34"/>
      <c r="W64" s="34"/>
      <c r="X64" s="34"/>
      <c r="Y64" s="34"/>
      <c r="Z64" s="34"/>
      <c r="AA64" s="34"/>
      <c r="AB64" s="34"/>
      <c r="AC64" s="34"/>
      <c r="AD64" s="34"/>
      <c r="AE64" s="34"/>
    </row>
    <row r="68" spans="1:31" s="2" customFormat="1" ht="6.95" customHeight="1">
      <c r="A68" s="34"/>
      <c r="B68" s="49"/>
      <c r="C68" s="50"/>
      <c r="D68" s="50"/>
      <c r="E68" s="50"/>
      <c r="F68" s="50"/>
      <c r="G68" s="50"/>
      <c r="H68" s="50"/>
      <c r="I68" s="50"/>
      <c r="J68" s="50"/>
      <c r="K68" s="50"/>
      <c r="L68" s="106"/>
      <c r="S68" s="34"/>
      <c r="T68" s="34"/>
      <c r="U68" s="34"/>
      <c r="V68" s="34"/>
      <c r="W68" s="34"/>
      <c r="X68" s="34"/>
      <c r="Y68" s="34"/>
      <c r="Z68" s="34"/>
      <c r="AA68" s="34"/>
      <c r="AB68" s="34"/>
      <c r="AC68" s="34"/>
      <c r="AD68" s="34"/>
      <c r="AE68" s="34"/>
    </row>
    <row r="69" spans="1:31" s="2" customFormat="1" ht="24.95" customHeight="1">
      <c r="A69" s="34"/>
      <c r="B69" s="35"/>
      <c r="C69" s="23" t="s">
        <v>115</v>
      </c>
      <c r="D69" s="36"/>
      <c r="E69" s="36"/>
      <c r="F69" s="36"/>
      <c r="G69" s="36"/>
      <c r="H69" s="36"/>
      <c r="I69" s="36"/>
      <c r="J69" s="36"/>
      <c r="K69" s="36"/>
      <c r="L69" s="106"/>
      <c r="S69" s="34"/>
      <c r="T69" s="34"/>
      <c r="U69" s="34"/>
      <c r="V69" s="34"/>
      <c r="W69" s="34"/>
      <c r="X69" s="34"/>
      <c r="Y69" s="34"/>
      <c r="Z69" s="34"/>
      <c r="AA69" s="34"/>
      <c r="AB69" s="34"/>
      <c r="AC69" s="34"/>
      <c r="AD69" s="34"/>
      <c r="AE69" s="34"/>
    </row>
    <row r="70" spans="1:31" s="2" customFormat="1" ht="6.95" customHeight="1">
      <c r="A70" s="34"/>
      <c r="B70" s="35"/>
      <c r="C70" s="36"/>
      <c r="D70" s="36"/>
      <c r="E70" s="36"/>
      <c r="F70" s="36"/>
      <c r="G70" s="36"/>
      <c r="H70" s="36"/>
      <c r="I70" s="36"/>
      <c r="J70" s="36"/>
      <c r="K70" s="36"/>
      <c r="L70" s="106"/>
      <c r="S70" s="34"/>
      <c r="T70" s="34"/>
      <c r="U70" s="34"/>
      <c r="V70" s="34"/>
      <c r="W70" s="34"/>
      <c r="X70" s="34"/>
      <c r="Y70" s="34"/>
      <c r="Z70" s="34"/>
      <c r="AA70" s="34"/>
      <c r="AB70" s="34"/>
      <c r="AC70" s="34"/>
      <c r="AD70" s="34"/>
      <c r="AE70" s="34"/>
    </row>
    <row r="71" spans="1:31" s="2" customFormat="1" ht="12" customHeight="1">
      <c r="A71" s="34"/>
      <c r="B71" s="35"/>
      <c r="C71" s="29" t="s">
        <v>16</v>
      </c>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16.5" customHeight="1">
      <c r="A72" s="34"/>
      <c r="B72" s="35"/>
      <c r="C72" s="36"/>
      <c r="D72" s="36"/>
      <c r="E72" s="365" t="str">
        <f>E7</f>
        <v>Výměna pražců a kolejnic v úseku Veselí nad Lužnicí – Počátky-Žirovnice I. etapa</v>
      </c>
      <c r="F72" s="366"/>
      <c r="G72" s="366"/>
      <c r="H72" s="366"/>
      <c r="I72" s="36"/>
      <c r="J72" s="36"/>
      <c r="K72" s="36"/>
      <c r="L72" s="106"/>
      <c r="S72" s="34"/>
      <c r="T72" s="34"/>
      <c r="U72" s="34"/>
      <c r="V72" s="34"/>
      <c r="W72" s="34"/>
      <c r="X72" s="34"/>
      <c r="Y72" s="34"/>
      <c r="Z72" s="34"/>
      <c r="AA72" s="34"/>
      <c r="AB72" s="34"/>
      <c r="AC72" s="34"/>
      <c r="AD72" s="34"/>
      <c r="AE72" s="34"/>
    </row>
    <row r="73" spans="1:31" s="2" customFormat="1" ht="12" customHeight="1">
      <c r="A73" s="34"/>
      <c r="B73" s="35"/>
      <c r="C73" s="29" t="s">
        <v>106</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6.5" customHeight="1">
      <c r="A74" s="34"/>
      <c r="B74" s="35"/>
      <c r="C74" s="36"/>
      <c r="D74" s="36"/>
      <c r="E74" s="318" t="str">
        <f>E9</f>
        <v>SO 05 - Následná úprava GPK</v>
      </c>
      <c r="F74" s="367"/>
      <c r="G74" s="367"/>
      <c r="H74" s="367"/>
      <c r="I74" s="36"/>
      <c r="J74" s="36"/>
      <c r="K74" s="36"/>
      <c r="L74" s="106"/>
      <c r="S74" s="34"/>
      <c r="T74" s="34"/>
      <c r="U74" s="34"/>
      <c r="V74" s="34"/>
      <c r="W74" s="34"/>
      <c r="X74" s="34"/>
      <c r="Y74" s="34"/>
      <c r="Z74" s="34"/>
      <c r="AA74" s="34"/>
      <c r="AB74" s="34"/>
      <c r="AC74" s="34"/>
      <c r="AD74" s="34"/>
      <c r="AE74" s="34"/>
    </row>
    <row r="75" spans="1:31" s="2" customFormat="1" ht="6.95" customHeight="1">
      <c r="A75" s="34"/>
      <c r="B75" s="35"/>
      <c r="C75" s="36"/>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22</v>
      </c>
      <c r="D76" s="36"/>
      <c r="E76" s="36"/>
      <c r="F76" s="27" t="str">
        <f>F12</f>
        <v>trať 225 dle JŘ, TÚ Veselí n/L. - Doňov</v>
      </c>
      <c r="G76" s="36"/>
      <c r="H76" s="36"/>
      <c r="I76" s="29" t="s">
        <v>24</v>
      </c>
      <c r="J76" s="59" t="str">
        <f>IF(J12="","",J12)</f>
        <v>24. 5. 2023</v>
      </c>
      <c r="K76" s="36"/>
      <c r="L76" s="106"/>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5.2" customHeight="1">
      <c r="A78" s="34"/>
      <c r="B78" s="35"/>
      <c r="C78" s="29" t="s">
        <v>26</v>
      </c>
      <c r="D78" s="36"/>
      <c r="E78" s="36"/>
      <c r="F78" s="27" t="str">
        <f>E15</f>
        <v>Správa železnic, státní organizace, OŘ Plzeň</v>
      </c>
      <c r="G78" s="36"/>
      <c r="H78" s="36"/>
      <c r="I78" s="29" t="s">
        <v>34</v>
      </c>
      <c r="J78" s="32" t="str">
        <f>E21</f>
        <v xml:space="preserve"> </v>
      </c>
      <c r="K78" s="36"/>
      <c r="L78" s="106"/>
      <c r="S78" s="34"/>
      <c r="T78" s="34"/>
      <c r="U78" s="34"/>
      <c r="V78" s="34"/>
      <c r="W78" s="34"/>
      <c r="X78" s="34"/>
      <c r="Y78" s="34"/>
      <c r="Z78" s="34"/>
      <c r="AA78" s="34"/>
      <c r="AB78" s="34"/>
      <c r="AC78" s="34"/>
      <c r="AD78" s="34"/>
      <c r="AE78" s="34"/>
    </row>
    <row r="79" spans="1:31" s="2" customFormat="1" ht="15.2" customHeight="1">
      <c r="A79" s="34"/>
      <c r="B79" s="35"/>
      <c r="C79" s="29" t="s">
        <v>32</v>
      </c>
      <c r="D79" s="36"/>
      <c r="E79" s="36"/>
      <c r="F79" s="27" t="str">
        <f>IF(E18="","",E18)</f>
        <v>Vyplň údaj</v>
      </c>
      <c r="G79" s="36"/>
      <c r="H79" s="36"/>
      <c r="I79" s="29" t="s">
        <v>38</v>
      </c>
      <c r="J79" s="32" t="str">
        <f>E24</f>
        <v>Libor Brabenec</v>
      </c>
      <c r="K79" s="36"/>
      <c r="L79" s="106"/>
      <c r="S79" s="34"/>
      <c r="T79" s="34"/>
      <c r="U79" s="34"/>
      <c r="V79" s="34"/>
      <c r="W79" s="34"/>
      <c r="X79" s="34"/>
      <c r="Y79" s="34"/>
      <c r="Z79" s="34"/>
      <c r="AA79" s="34"/>
      <c r="AB79" s="34"/>
      <c r="AC79" s="34"/>
      <c r="AD79" s="34"/>
      <c r="AE79" s="34"/>
    </row>
    <row r="80" spans="1:31" s="2" customFormat="1" ht="10.3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11" customFormat="1" ht="29.25" customHeight="1">
      <c r="A81" s="146"/>
      <c r="B81" s="147"/>
      <c r="C81" s="148" t="s">
        <v>116</v>
      </c>
      <c r="D81" s="149" t="s">
        <v>61</v>
      </c>
      <c r="E81" s="149" t="s">
        <v>57</v>
      </c>
      <c r="F81" s="149" t="s">
        <v>58</v>
      </c>
      <c r="G81" s="149" t="s">
        <v>117</v>
      </c>
      <c r="H81" s="149" t="s">
        <v>118</v>
      </c>
      <c r="I81" s="149" t="s">
        <v>119</v>
      </c>
      <c r="J81" s="150" t="s">
        <v>110</v>
      </c>
      <c r="K81" s="151" t="s">
        <v>120</v>
      </c>
      <c r="L81" s="152"/>
      <c r="M81" s="68" t="s">
        <v>35</v>
      </c>
      <c r="N81" s="69" t="s">
        <v>46</v>
      </c>
      <c r="O81" s="69" t="s">
        <v>121</v>
      </c>
      <c r="P81" s="69" t="s">
        <v>122</v>
      </c>
      <c r="Q81" s="69" t="s">
        <v>123</v>
      </c>
      <c r="R81" s="69" t="s">
        <v>124</v>
      </c>
      <c r="S81" s="69" t="s">
        <v>125</v>
      </c>
      <c r="T81" s="70" t="s">
        <v>126</v>
      </c>
      <c r="U81" s="146"/>
      <c r="V81" s="146"/>
      <c r="W81" s="146"/>
      <c r="X81" s="146"/>
      <c r="Y81" s="146"/>
      <c r="Z81" s="146"/>
      <c r="AA81" s="146"/>
      <c r="AB81" s="146"/>
      <c r="AC81" s="146"/>
      <c r="AD81" s="146"/>
      <c r="AE81" s="146"/>
    </row>
    <row r="82" spans="1:65" s="2" customFormat="1" ht="22.9" customHeight="1">
      <c r="A82" s="34"/>
      <c r="B82" s="35"/>
      <c r="C82" s="75" t="s">
        <v>127</v>
      </c>
      <c r="D82" s="36"/>
      <c r="E82" s="36"/>
      <c r="F82" s="36"/>
      <c r="G82" s="36"/>
      <c r="H82" s="36"/>
      <c r="I82" s="36"/>
      <c r="J82" s="153">
        <f>BK82</f>
        <v>0</v>
      </c>
      <c r="K82" s="36"/>
      <c r="L82" s="39"/>
      <c r="M82" s="71"/>
      <c r="N82" s="154"/>
      <c r="O82" s="72"/>
      <c r="P82" s="155">
        <f>P83+P92</f>
        <v>0</v>
      </c>
      <c r="Q82" s="72"/>
      <c r="R82" s="155">
        <f>R83+R92</f>
        <v>1175.125</v>
      </c>
      <c r="S82" s="72"/>
      <c r="T82" s="156">
        <f>T83+T92</f>
        <v>0</v>
      </c>
      <c r="U82" s="34"/>
      <c r="V82" s="34"/>
      <c r="W82" s="34"/>
      <c r="X82" s="34"/>
      <c r="Y82" s="34"/>
      <c r="Z82" s="34"/>
      <c r="AA82" s="34"/>
      <c r="AB82" s="34"/>
      <c r="AC82" s="34"/>
      <c r="AD82" s="34"/>
      <c r="AE82" s="34"/>
      <c r="AT82" s="17" t="s">
        <v>75</v>
      </c>
      <c r="AU82" s="17" t="s">
        <v>111</v>
      </c>
      <c r="BK82" s="157">
        <f>BK83+BK92</f>
        <v>0</v>
      </c>
    </row>
    <row r="83" spans="1:65" s="12" customFormat="1" ht="25.9" customHeight="1">
      <c r="B83" s="158"/>
      <c r="C83" s="159"/>
      <c r="D83" s="160" t="s">
        <v>75</v>
      </c>
      <c r="E83" s="161" t="s">
        <v>128</v>
      </c>
      <c r="F83" s="161" t="s">
        <v>129</v>
      </c>
      <c r="G83" s="159"/>
      <c r="H83" s="159"/>
      <c r="I83" s="162"/>
      <c r="J83" s="163">
        <f>BK83</f>
        <v>0</v>
      </c>
      <c r="K83" s="159"/>
      <c r="L83" s="164"/>
      <c r="M83" s="165"/>
      <c r="N83" s="166"/>
      <c r="O83" s="166"/>
      <c r="P83" s="167">
        <f>P84</f>
        <v>0</v>
      </c>
      <c r="Q83" s="166"/>
      <c r="R83" s="167">
        <f>R84</f>
        <v>1175.125</v>
      </c>
      <c r="S83" s="166"/>
      <c r="T83" s="168">
        <f>T84</f>
        <v>0</v>
      </c>
      <c r="AR83" s="169" t="s">
        <v>84</v>
      </c>
      <c r="AT83" s="170" t="s">
        <v>75</v>
      </c>
      <c r="AU83" s="170" t="s">
        <v>76</v>
      </c>
      <c r="AY83" s="169" t="s">
        <v>130</v>
      </c>
      <c r="BK83" s="171">
        <f>BK84</f>
        <v>0</v>
      </c>
    </row>
    <row r="84" spans="1:65" s="12" customFormat="1" ht="22.9" customHeight="1">
      <c r="B84" s="158"/>
      <c r="C84" s="159"/>
      <c r="D84" s="160" t="s">
        <v>75</v>
      </c>
      <c r="E84" s="172" t="s">
        <v>131</v>
      </c>
      <c r="F84" s="172" t="s">
        <v>132</v>
      </c>
      <c r="G84" s="159"/>
      <c r="H84" s="159"/>
      <c r="I84" s="162"/>
      <c r="J84" s="173">
        <f>BK84</f>
        <v>0</v>
      </c>
      <c r="K84" s="159"/>
      <c r="L84" s="164"/>
      <c r="M84" s="165"/>
      <c r="N84" s="166"/>
      <c r="O84" s="166"/>
      <c r="P84" s="167">
        <f>SUM(P85:P91)</f>
        <v>0</v>
      </c>
      <c r="Q84" s="166"/>
      <c r="R84" s="167">
        <f>SUM(R85:R91)</f>
        <v>1175.125</v>
      </c>
      <c r="S84" s="166"/>
      <c r="T84" s="168">
        <f>SUM(T85:T91)</f>
        <v>0</v>
      </c>
      <c r="AR84" s="169" t="s">
        <v>84</v>
      </c>
      <c r="AT84" s="170" t="s">
        <v>75</v>
      </c>
      <c r="AU84" s="170" t="s">
        <v>84</v>
      </c>
      <c r="AY84" s="169" t="s">
        <v>130</v>
      </c>
      <c r="BK84" s="171">
        <f>SUM(BK85:BK91)</f>
        <v>0</v>
      </c>
    </row>
    <row r="85" spans="1:65" s="2" customFormat="1" ht="37.9" customHeight="1">
      <c r="A85" s="34"/>
      <c r="B85" s="35"/>
      <c r="C85" s="174" t="s">
        <v>84</v>
      </c>
      <c r="D85" s="174" t="s">
        <v>133</v>
      </c>
      <c r="E85" s="175" t="s">
        <v>152</v>
      </c>
      <c r="F85" s="176" t="s">
        <v>153</v>
      </c>
      <c r="G85" s="177" t="s">
        <v>154</v>
      </c>
      <c r="H85" s="178">
        <v>691.25</v>
      </c>
      <c r="I85" s="179"/>
      <c r="J85" s="180">
        <f>ROUND(I85*H85,2)</f>
        <v>0</v>
      </c>
      <c r="K85" s="181"/>
      <c r="L85" s="39"/>
      <c r="M85" s="182" t="s">
        <v>35</v>
      </c>
      <c r="N85" s="183" t="s">
        <v>47</v>
      </c>
      <c r="O85" s="64"/>
      <c r="P85" s="184">
        <f>O85*H85</f>
        <v>0</v>
      </c>
      <c r="Q85" s="184">
        <v>0</v>
      </c>
      <c r="R85" s="184">
        <f>Q85*H85</f>
        <v>0</v>
      </c>
      <c r="S85" s="184">
        <v>0</v>
      </c>
      <c r="T85" s="185">
        <f>S85*H85</f>
        <v>0</v>
      </c>
      <c r="U85" s="34"/>
      <c r="V85" s="34"/>
      <c r="W85" s="34"/>
      <c r="X85" s="34"/>
      <c r="Y85" s="34"/>
      <c r="Z85" s="34"/>
      <c r="AA85" s="34"/>
      <c r="AB85" s="34"/>
      <c r="AC85" s="34"/>
      <c r="AD85" s="34"/>
      <c r="AE85" s="34"/>
      <c r="AR85" s="186" t="s">
        <v>137</v>
      </c>
      <c r="AT85" s="186" t="s">
        <v>133</v>
      </c>
      <c r="AU85" s="186" t="s">
        <v>86</v>
      </c>
      <c r="AY85" s="17" t="s">
        <v>130</v>
      </c>
      <c r="BE85" s="187">
        <f>IF(N85="základní",J85,0)</f>
        <v>0</v>
      </c>
      <c r="BF85" s="187">
        <f>IF(N85="snížená",J85,0)</f>
        <v>0</v>
      </c>
      <c r="BG85" s="187">
        <f>IF(N85="zákl. přenesená",J85,0)</f>
        <v>0</v>
      </c>
      <c r="BH85" s="187">
        <f>IF(N85="sníž. přenesená",J85,0)</f>
        <v>0</v>
      </c>
      <c r="BI85" s="187">
        <f>IF(N85="nulová",J85,0)</f>
        <v>0</v>
      </c>
      <c r="BJ85" s="17" t="s">
        <v>84</v>
      </c>
      <c r="BK85" s="187">
        <f>ROUND(I85*H85,2)</f>
        <v>0</v>
      </c>
      <c r="BL85" s="17" t="s">
        <v>137</v>
      </c>
      <c r="BM85" s="186" t="s">
        <v>155</v>
      </c>
    </row>
    <row r="86" spans="1:65" s="13" customFormat="1" ht="11.25">
      <c r="B86" s="188"/>
      <c r="C86" s="189"/>
      <c r="D86" s="190" t="s">
        <v>139</v>
      </c>
      <c r="E86" s="191" t="s">
        <v>35</v>
      </c>
      <c r="F86" s="192" t="s">
        <v>476</v>
      </c>
      <c r="G86" s="189"/>
      <c r="H86" s="193">
        <v>691.25</v>
      </c>
      <c r="I86" s="194"/>
      <c r="J86" s="189"/>
      <c r="K86" s="189"/>
      <c r="L86" s="195"/>
      <c r="M86" s="196"/>
      <c r="N86" s="197"/>
      <c r="O86" s="197"/>
      <c r="P86" s="197"/>
      <c r="Q86" s="197"/>
      <c r="R86" s="197"/>
      <c r="S86" s="197"/>
      <c r="T86" s="198"/>
      <c r="AT86" s="199" t="s">
        <v>139</v>
      </c>
      <c r="AU86" s="199" t="s">
        <v>86</v>
      </c>
      <c r="AV86" s="13" t="s">
        <v>86</v>
      </c>
      <c r="AW86" s="13" t="s">
        <v>37</v>
      </c>
      <c r="AX86" s="13" t="s">
        <v>84</v>
      </c>
      <c r="AY86" s="199" t="s">
        <v>130</v>
      </c>
    </row>
    <row r="87" spans="1:65" s="2" customFormat="1" ht="66.75" customHeight="1">
      <c r="A87" s="34"/>
      <c r="B87" s="35"/>
      <c r="C87" s="174" t="s">
        <v>86</v>
      </c>
      <c r="D87" s="174" t="s">
        <v>133</v>
      </c>
      <c r="E87" s="175" t="s">
        <v>477</v>
      </c>
      <c r="F87" s="176" t="s">
        <v>478</v>
      </c>
      <c r="G87" s="177" t="s">
        <v>136</v>
      </c>
      <c r="H87" s="178">
        <v>3.95</v>
      </c>
      <c r="I87" s="179"/>
      <c r="J87" s="180">
        <f>ROUND(I87*H87,2)</f>
        <v>0</v>
      </c>
      <c r="K87" s="181"/>
      <c r="L87" s="39"/>
      <c r="M87" s="182" t="s">
        <v>35</v>
      </c>
      <c r="N87" s="183" t="s">
        <v>47</v>
      </c>
      <c r="O87" s="64"/>
      <c r="P87" s="184">
        <f>O87*H87</f>
        <v>0</v>
      </c>
      <c r="Q87" s="184">
        <v>0</v>
      </c>
      <c r="R87" s="184">
        <f>Q87*H87</f>
        <v>0</v>
      </c>
      <c r="S87" s="184">
        <v>0</v>
      </c>
      <c r="T87" s="185">
        <f>S87*H87</f>
        <v>0</v>
      </c>
      <c r="U87" s="34"/>
      <c r="V87" s="34"/>
      <c r="W87" s="34"/>
      <c r="X87" s="34"/>
      <c r="Y87" s="34"/>
      <c r="Z87" s="34"/>
      <c r="AA87" s="34"/>
      <c r="AB87" s="34"/>
      <c r="AC87" s="34"/>
      <c r="AD87" s="34"/>
      <c r="AE87" s="34"/>
      <c r="AR87" s="186" t="s">
        <v>137</v>
      </c>
      <c r="AT87" s="186" t="s">
        <v>133</v>
      </c>
      <c r="AU87" s="186" t="s">
        <v>86</v>
      </c>
      <c r="AY87" s="17" t="s">
        <v>130</v>
      </c>
      <c r="BE87" s="187">
        <f>IF(N87="základní",J87,0)</f>
        <v>0</v>
      </c>
      <c r="BF87" s="187">
        <f>IF(N87="snížená",J87,0)</f>
        <v>0</v>
      </c>
      <c r="BG87" s="187">
        <f>IF(N87="zákl. přenesená",J87,0)</f>
        <v>0</v>
      </c>
      <c r="BH87" s="187">
        <f>IF(N87="sníž. přenesená",J87,0)</f>
        <v>0</v>
      </c>
      <c r="BI87" s="187">
        <f>IF(N87="nulová",J87,0)</f>
        <v>0</v>
      </c>
      <c r="BJ87" s="17" t="s">
        <v>84</v>
      </c>
      <c r="BK87" s="187">
        <f>ROUND(I87*H87,2)</f>
        <v>0</v>
      </c>
      <c r="BL87" s="17" t="s">
        <v>137</v>
      </c>
      <c r="BM87" s="186" t="s">
        <v>479</v>
      </c>
    </row>
    <row r="88" spans="1:65" s="2" customFormat="1" ht="19.5">
      <c r="A88" s="34"/>
      <c r="B88" s="35"/>
      <c r="C88" s="36"/>
      <c r="D88" s="190" t="s">
        <v>260</v>
      </c>
      <c r="E88" s="36"/>
      <c r="F88" s="222" t="s">
        <v>480</v>
      </c>
      <c r="G88" s="36"/>
      <c r="H88" s="36"/>
      <c r="I88" s="223"/>
      <c r="J88" s="36"/>
      <c r="K88" s="36"/>
      <c r="L88" s="39"/>
      <c r="M88" s="224"/>
      <c r="N88" s="225"/>
      <c r="O88" s="64"/>
      <c r="P88" s="64"/>
      <c r="Q88" s="64"/>
      <c r="R88" s="64"/>
      <c r="S88" s="64"/>
      <c r="T88" s="65"/>
      <c r="U88" s="34"/>
      <c r="V88" s="34"/>
      <c r="W88" s="34"/>
      <c r="X88" s="34"/>
      <c r="Y88" s="34"/>
      <c r="Z88" s="34"/>
      <c r="AA88" s="34"/>
      <c r="AB88" s="34"/>
      <c r="AC88" s="34"/>
      <c r="AD88" s="34"/>
      <c r="AE88" s="34"/>
      <c r="AT88" s="17" t="s">
        <v>260</v>
      </c>
      <c r="AU88" s="17" t="s">
        <v>86</v>
      </c>
    </row>
    <row r="89" spans="1:65" s="13" customFormat="1" ht="11.25">
      <c r="B89" s="188"/>
      <c r="C89" s="189"/>
      <c r="D89" s="190" t="s">
        <v>139</v>
      </c>
      <c r="E89" s="191" t="s">
        <v>35</v>
      </c>
      <c r="F89" s="192" t="s">
        <v>481</v>
      </c>
      <c r="G89" s="189"/>
      <c r="H89" s="193">
        <v>3.95</v>
      </c>
      <c r="I89" s="194"/>
      <c r="J89" s="189"/>
      <c r="K89" s="189"/>
      <c r="L89" s="195"/>
      <c r="M89" s="196"/>
      <c r="N89" s="197"/>
      <c r="O89" s="197"/>
      <c r="P89" s="197"/>
      <c r="Q89" s="197"/>
      <c r="R89" s="197"/>
      <c r="S89" s="197"/>
      <c r="T89" s="198"/>
      <c r="AT89" s="199" t="s">
        <v>139</v>
      </c>
      <c r="AU89" s="199" t="s">
        <v>86</v>
      </c>
      <c r="AV89" s="13" t="s">
        <v>86</v>
      </c>
      <c r="AW89" s="13" t="s">
        <v>37</v>
      </c>
      <c r="AX89" s="13" t="s">
        <v>84</v>
      </c>
      <c r="AY89" s="199" t="s">
        <v>130</v>
      </c>
    </row>
    <row r="90" spans="1:65" s="2" customFormat="1" ht="16.5" customHeight="1">
      <c r="A90" s="34"/>
      <c r="B90" s="35"/>
      <c r="C90" s="211" t="s">
        <v>151</v>
      </c>
      <c r="D90" s="211" t="s">
        <v>162</v>
      </c>
      <c r="E90" s="212" t="s">
        <v>208</v>
      </c>
      <c r="F90" s="213" t="s">
        <v>209</v>
      </c>
      <c r="G90" s="214" t="s">
        <v>210</v>
      </c>
      <c r="H90" s="215">
        <v>1175.125</v>
      </c>
      <c r="I90" s="216"/>
      <c r="J90" s="217">
        <f>ROUND(I90*H90,2)</f>
        <v>0</v>
      </c>
      <c r="K90" s="218"/>
      <c r="L90" s="219"/>
      <c r="M90" s="220" t="s">
        <v>35</v>
      </c>
      <c r="N90" s="221" t="s">
        <v>47</v>
      </c>
      <c r="O90" s="64"/>
      <c r="P90" s="184">
        <f>O90*H90</f>
        <v>0</v>
      </c>
      <c r="Q90" s="184">
        <v>1</v>
      </c>
      <c r="R90" s="184">
        <f>Q90*H90</f>
        <v>1175.125</v>
      </c>
      <c r="S90" s="184">
        <v>0</v>
      </c>
      <c r="T90" s="185">
        <f>S90*H90</f>
        <v>0</v>
      </c>
      <c r="U90" s="34"/>
      <c r="V90" s="34"/>
      <c r="W90" s="34"/>
      <c r="X90" s="34"/>
      <c r="Y90" s="34"/>
      <c r="Z90" s="34"/>
      <c r="AA90" s="34"/>
      <c r="AB90" s="34"/>
      <c r="AC90" s="34"/>
      <c r="AD90" s="34"/>
      <c r="AE90" s="34"/>
      <c r="AR90" s="186" t="s">
        <v>166</v>
      </c>
      <c r="AT90" s="186" t="s">
        <v>162</v>
      </c>
      <c r="AU90" s="186" t="s">
        <v>86</v>
      </c>
      <c r="AY90" s="17" t="s">
        <v>130</v>
      </c>
      <c r="BE90" s="187">
        <f>IF(N90="základní",J90,0)</f>
        <v>0</v>
      </c>
      <c r="BF90" s="187">
        <f>IF(N90="snížená",J90,0)</f>
        <v>0</v>
      </c>
      <c r="BG90" s="187">
        <f>IF(N90="zákl. přenesená",J90,0)</f>
        <v>0</v>
      </c>
      <c r="BH90" s="187">
        <f>IF(N90="sníž. přenesená",J90,0)</f>
        <v>0</v>
      </c>
      <c r="BI90" s="187">
        <f>IF(N90="nulová",J90,0)</f>
        <v>0</v>
      </c>
      <c r="BJ90" s="17" t="s">
        <v>84</v>
      </c>
      <c r="BK90" s="187">
        <f>ROUND(I90*H90,2)</f>
        <v>0</v>
      </c>
      <c r="BL90" s="17" t="s">
        <v>137</v>
      </c>
      <c r="BM90" s="186" t="s">
        <v>211</v>
      </c>
    </row>
    <row r="91" spans="1:65" s="13" customFormat="1" ht="11.25">
      <c r="B91" s="188"/>
      <c r="C91" s="189"/>
      <c r="D91" s="190" t="s">
        <v>139</v>
      </c>
      <c r="E91" s="191" t="s">
        <v>35</v>
      </c>
      <c r="F91" s="192" t="s">
        <v>482</v>
      </c>
      <c r="G91" s="189"/>
      <c r="H91" s="193">
        <v>1175.125</v>
      </c>
      <c r="I91" s="194"/>
      <c r="J91" s="189"/>
      <c r="K91" s="189"/>
      <c r="L91" s="195"/>
      <c r="M91" s="196"/>
      <c r="N91" s="197"/>
      <c r="O91" s="197"/>
      <c r="P91" s="197"/>
      <c r="Q91" s="197"/>
      <c r="R91" s="197"/>
      <c r="S91" s="197"/>
      <c r="T91" s="198"/>
      <c r="AT91" s="199" t="s">
        <v>139</v>
      </c>
      <c r="AU91" s="199" t="s">
        <v>86</v>
      </c>
      <c r="AV91" s="13" t="s">
        <v>86</v>
      </c>
      <c r="AW91" s="13" t="s">
        <v>37</v>
      </c>
      <c r="AX91" s="13" t="s">
        <v>84</v>
      </c>
      <c r="AY91" s="199" t="s">
        <v>130</v>
      </c>
    </row>
    <row r="92" spans="1:65" s="12" customFormat="1" ht="25.9" customHeight="1">
      <c r="B92" s="158"/>
      <c r="C92" s="159"/>
      <c r="D92" s="160" t="s">
        <v>75</v>
      </c>
      <c r="E92" s="161" t="s">
        <v>286</v>
      </c>
      <c r="F92" s="161" t="s">
        <v>287</v>
      </c>
      <c r="G92" s="159"/>
      <c r="H92" s="159"/>
      <c r="I92" s="162"/>
      <c r="J92" s="163">
        <f>BK92</f>
        <v>0</v>
      </c>
      <c r="K92" s="159"/>
      <c r="L92" s="164"/>
      <c r="M92" s="165"/>
      <c r="N92" s="166"/>
      <c r="O92" s="166"/>
      <c r="P92" s="167">
        <f>SUM(P93:P102)</f>
        <v>0</v>
      </c>
      <c r="Q92" s="166"/>
      <c r="R92" s="167">
        <f>SUM(R93:R102)</f>
        <v>0</v>
      </c>
      <c r="S92" s="166"/>
      <c r="T92" s="168">
        <f>SUM(T93:T102)</f>
        <v>0</v>
      </c>
      <c r="AR92" s="169" t="s">
        <v>137</v>
      </c>
      <c r="AT92" s="170" t="s">
        <v>75</v>
      </c>
      <c r="AU92" s="170" t="s">
        <v>76</v>
      </c>
      <c r="AY92" s="169" t="s">
        <v>130</v>
      </c>
      <c r="BK92" s="171">
        <f>SUM(BK93:BK102)</f>
        <v>0</v>
      </c>
    </row>
    <row r="93" spans="1:65" s="2" customFormat="1" ht="24.2" customHeight="1">
      <c r="A93" s="34"/>
      <c r="B93" s="35"/>
      <c r="C93" s="174" t="s">
        <v>137</v>
      </c>
      <c r="D93" s="174" t="s">
        <v>133</v>
      </c>
      <c r="E93" s="175" t="s">
        <v>300</v>
      </c>
      <c r="F93" s="176" t="s">
        <v>301</v>
      </c>
      <c r="G93" s="177" t="s">
        <v>165</v>
      </c>
      <c r="H93" s="178">
        <v>4</v>
      </c>
      <c r="I93" s="179"/>
      <c r="J93" s="180">
        <f>ROUND(I93*H93,2)</f>
        <v>0</v>
      </c>
      <c r="K93" s="181"/>
      <c r="L93" s="39"/>
      <c r="M93" s="182" t="s">
        <v>35</v>
      </c>
      <c r="N93" s="183" t="s">
        <v>47</v>
      </c>
      <c r="O93" s="64"/>
      <c r="P93" s="184">
        <f>O93*H93</f>
        <v>0</v>
      </c>
      <c r="Q93" s="184">
        <v>0</v>
      </c>
      <c r="R93" s="184">
        <f>Q93*H93</f>
        <v>0</v>
      </c>
      <c r="S93" s="184">
        <v>0</v>
      </c>
      <c r="T93" s="185">
        <f>S93*H93</f>
        <v>0</v>
      </c>
      <c r="U93" s="34"/>
      <c r="V93" s="34"/>
      <c r="W93" s="34"/>
      <c r="X93" s="34"/>
      <c r="Y93" s="34"/>
      <c r="Z93" s="34"/>
      <c r="AA93" s="34"/>
      <c r="AB93" s="34"/>
      <c r="AC93" s="34"/>
      <c r="AD93" s="34"/>
      <c r="AE93" s="34"/>
      <c r="AR93" s="186" t="s">
        <v>291</v>
      </c>
      <c r="AT93" s="186" t="s">
        <v>133</v>
      </c>
      <c r="AU93" s="186" t="s">
        <v>84</v>
      </c>
      <c r="AY93" s="17" t="s">
        <v>130</v>
      </c>
      <c r="BE93" s="187">
        <f>IF(N93="základní",J93,0)</f>
        <v>0</v>
      </c>
      <c r="BF93" s="187">
        <f>IF(N93="snížená",J93,0)</f>
        <v>0</v>
      </c>
      <c r="BG93" s="187">
        <f>IF(N93="zákl. přenesená",J93,0)</f>
        <v>0</v>
      </c>
      <c r="BH93" s="187">
        <f>IF(N93="sníž. přenesená",J93,0)</f>
        <v>0</v>
      </c>
      <c r="BI93" s="187">
        <f>IF(N93="nulová",J93,0)</f>
        <v>0</v>
      </c>
      <c r="BJ93" s="17" t="s">
        <v>84</v>
      </c>
      <c r="BK93" s="187">
        <f>ROUND(I93*H93,2)</f>
        <v>0</v>
      </c>
      <c r="BL93" s="17" t="s">
        <v>291</v>
      </c>
      <c r="BM93" s="186" t="s">
        <v>302</v>
      </c>
    </row>
    <row r="94" spans="1:65" s="13" customFormat="1" ht="11.25">
      <c r="B94" s="188"/>
      <c r="C94" s="189"/>
      <c r="D94" s="190" t="s">
        <v>139</v>
      </c>
      <c r="E94" s="191" t="s">
        <v>35</v>
      </c>
      <c r="F94" s="192" t="s">
        <v>303</v>
      </c>
      <c r="G94" s="189"/>
      <c r="H94" s="193">
        <v>4</v>
      </c>
      <c r="I94" s="194"/>
      <c r="J94" s="189"/>
      <c r="K94" s="189"/>
      <c r="L94" s="195"/>
      <c r="M94" s="196"/>
      <c r="N94" s="197"/>
      <c r="O94" s="197"/>
      <c r="P94" s="197"/>
      <c r="Q94" s="197"/>
      <c r="R94" s="197"/>
      <c r="S94" s="197"/>
      <c r="T94" s="198"/>
      <c r="AT94" s="199" t="s">
        <v>139</v>
      </c>
      <c r="AU94" s="199" t="s">
        <v>84</v>
      </c>
      <c r="AV94" s="13" t="s">
        <v>86</v>
      </c>
      <c r="AW94" s="13" t="s">
        <v>37</v>
      </c>
      <c r="AX94" s="13" t="s">
        <v>84</v>
      </c>
      <c r="AY94" s="199" t="s">
        <v>130</v>
      </c>
    </row>
    <row r="95" spans="1:65" s="2" customFormat="1" ht="16.5" customHeight="1">
      <c r="A95" s="34"/>
      <c r="B95" s="35"/>
      <c r="C95" s="174" t="s">
        <v>131</v>
      </c>
      <c r="D95" s="174" t="s">
        <v>133</v>
      </c>
      <c r="E95" s="175" t="s">
        <v>305</v>
      </c>
      <c r="F95" s="176" t="s">
        <v>306</v>
      </c>
      <c r="G95" s="177" t="s">
        <v>165</v>
      </c>
      <c r="H95" s="178">
        <v>4</v>
      </c>
      <c r="I95" s="179"/>
      <c r="J95" s="180">
        <f>ROUND(I95*H95,2)</f>
        <v>0</v>
      </c>
      <c r="K95" s="181"/>
      <c r="L95" s="39"/>
      <c r="M95" s="182" t="s">
        <v>35</v>
      </c>
      <c r="N95" s="183" t="s">
        <v>47</v>
      </c>
      <c r="O95" s="64"/>
      <c r="P95" s="184">
        <f>O95*H95</f>
        <v>0</v>
      </c>
      <c r="Q95" s="184">
        <v>0</v>
      </c>
      <c r="R95" s="184">
        <f>Q95*H95</f>
        <v>0</v>
      </c>
      <c r="S95" s="184">
        <v>0</v>
      </c>
      <c r="T95" s="185">
        <f>S95*H95</f>
        <v>0</v>
      </c>
      <c r="U95" s="34"/>
      <c r="V95" s="34"/>
      <c r="W95" s="34"/>
      <c r="X95" s="34"/>
      <c r="Y95" s="34"/>
      <c r="Z95" s="34"/>
      <c r="AA95" s="34"/>
      <c r="AB95" s="34"/>
      <c r="AC95" s="34"/>
      <c r="AD95" s="34"/>
      <c r="AE95" s="34"/>
      <c r="AR95" s="186" t="s">
        <v>291</v>
      </c>
      <c r="AT95" s="186" t="s">
        <v>133</v>
      </c>
      <c r="AU95" s="186" t="s">
        <v>84</v>
      </c>
      <c r="AY95" s="17" t="s">
        <v>130</v>
      </c>
      <c r="BE95" s="187">
        <f>IF(N95="základní",J95,0)</f>
        <v>0</v>
      </c>
      <c r="BF95" s="187">
        <f>IF(N95="snížená",J95,0)</f>
        <v>0</v>
      </c>
      <c r="BG95" s="187">
        <f>IF(N95="zákl. přenesená",J95,0)</f>
        <v>0</v>
      </c>
      <c r="BH95" s="187">
        <f>IF(N95="sníž. přenesená",J95,0)</f>
        <v>0</v>
      </c>
      <c r="BI95" s="187">
        <f>IF(N95="nulová",J95,0)</f>
        <v>0</v>
      </c>
      <c r="BJ95" s="17" t="s">
        <v>84</v>
      </c>
      <c r="BK95" s="187">
        <f>ROUND(I95*H95,2)</f>
        <v>0</v>
      </c>
      <c r="BL95" s="17" t="s">
        <v>291</v>
      </c>
      <c r="BM95" s="186" t="s">
        <v>307</v>
      </c>
    </row>
    <row r="96" spans="1:65" s="13" customFormat="1" ht="11.25">
      <c r="B96" s="188"/>
      <c r="C96" s="189"/>
      <c r="D96" s="190" t="s">
        <v>139</v>
      </c>
      <c r="E96" s="191" t="s">
        <v>35</v>
      </c>
      <c r="F96" s="192" t="s">
        <v>303</v>
      </c>
      <c r="G96" s="189"/>
      <c r="H96" s="193">
        <v>4</v>
      </c>
      <c r="I96" s="194"/>
      <c r="J96" s="189"/>
      <c r="K96" s="189"/>
      <c r="L96" s="195"/>
      <c r="M96" s="196"/>
      <c r="N96" s="197"/>
      <c r="O96" s="197"/>
      <c r="P96" s="197"/>
      <c r="Q96" s="197"/>
      <c r="R96" s="197"/>
      <c r="S96" s="197"/>
      <c r="T96" s="198"/>
      <c r="AT96" s="199" t="s">
        <v>139</v>
      </c>
      <c r="AU96" s="199" t="s">
        <v>84</v>
      </c>
      <c r="AV96" s="13" t="s">
        <v>86</v>
      </c>
      <c r="AW96" s="13" t="s">
        <v>37</v>
      </c>
      <c r="AX96" s="13" t="s">
        <v>84</v>
      </c>
      <c r="AY96" s="199" t="s">
        <v>130</v>
      </c>
    </row>
    <row r="97" spans="1:65" s="2" customFormat="1" ht="16.5" customHeight="1">
      <c r="A97" s="34"/>
      <c r="B97" s="35"/>
      <c r="C97" s="174" t="s">
        <v>170</v>
      </c>
      <c r="D97" s="174" t="s">
        <v>133</v>
      </c>
      <c r="E97" s="175" t="s">
        <v>309</v>
      </c>
      <c r="F97" s="176" t="s">
        <v>310</v>
      </c>
      <c r="G97" s="177" t="s">
        <v>165</v>
      </c>
      <c r="H97" s="178">
        <v>80</v>
      </c>
      <c r="I97" s="179"/>
      <c r="J97" s="180">
        <f>ROUND(I97*H97,2)</f>
        <v>0</v>
      </c>
      <c r="K97" s="181"/>
      <c r="L97" s="39"/>
      <c r="M97" s="182" t="s">
        <v>35</v>
      </c>
      <c r="N97" s="183" t="s">
        <v>47</v>
      </c>
      <c r="O97" s="64"/>
      <c r="P97" s="184">
        <f>O97*H97</f>
        <v>0</v>
      </c>
      <c r="Q97" s="184">
        <v>0</v>
      </c>
      <c r="R97" s="184">
        <f>Q97*H97</f>
        <v>0</v>
      </c>
      <c r="S97" s="184">
        <v>0</v>
      </c>
      <c r="T97" s="185">
        <f>S97*H97</f>
        <v>0</v>
      </c>
      <c r="U97" s="34"/>
      <c r="V97" s="34"/>
      <c r="W97" s="34"/>
      <c r="X97" s="34"/>
      <c r="Y97" s="34"/>
      <c r="Z97" s="34"/>
      <c r="AA97" s="34"/>
      <c r="AB97" s="34"/>
      <c r="AC97" s="34"/>
      <c r="AD97" s="34"/>
      <c r="AE97" s="34"/>
      <c r="AR97" s="186" t="s">
        <v>291</v>
      </c>
      <c r="AT97" s="186" t="s">
        <v>133</v>
      </c>
      <c r="AU97" s="186" t="s">
        <v>84</v>
      </c>
      <c r="AY97" s="17" t="s">
        <v>130</v>
      </c>
      <c r="BE97" s="187">
        <f>IF(N97="základní",J97,0)</f>
        <v>0</v>
      </c>
      <c r="BF97" s="187">
        <f>IF(N97="snížená",J97,0)</f>
        <v>0</v>
      </c>
      <c r="BG97" s="187">
        <f>IF(N97="zákl. přenesená",J97,0)</f>
        <v>0</v>
      </c>
      <c r="BH97" s="187">
        <f>IF(N97="sníž. přenesená",J97,0)</f>
        <v>0</v>
      </c>
      <c r="BI97" s="187">
        <f>IF(N97="nulová",J97,0)</f>
        <v>0</v>
      </c>
      <c r="BJ97" s="17" t="s">
        <v>84</v>
      </c>
      <c r="BK97" s="187">
        <f>ROUND(I97*H97,2)</f>
        <v>0</v>
      </c>
      <c r="BL97" s="17" t="s">
        <v>291</v>
      </c>
      <c r="BM97" s="186" t="s">
        <v>311</v>
      </c>
    </row>
    <row r="98" spans="1:65" s="13" customFormat="1" ht="11.25">
      <c r="B98" s="188"/>
      <c r="C98" s="189"/>
      <c r="D98" s="190" t="s">
        <v>139</v>
      </c>
      <c r="E98" s="191" t="s">
        <v>35</v>
      </c>
      <c r="F98" s="192" t="s">
        <v>312</v>
      </c>
      <c r="G98" s="189"/>
      <c r="H98" s="193">
        <v>80</v>
      </c>
      <c r="I98" s="194"/>
      <c r="J98" s="189"/>
      <c r="K98" s="189"/>
      <c r="L98" s="195"/>
      <c r="M98" s="196"/>
      <c r="N98" s="197"/>
      <c r="O98" s="197"/>
      <c r="P98" s="197"/>
      <c r="Q98" s="197"/>
      <c r="R98" s="197"/>
      <c r="S98" s="197"/>
      <c r="T98" s="198"/>
      <c r="AT98" s="199" t="s">
        <v>139</v>
      </c>
      <c r="AU98" s="199" t="s">
        <v>84</v>
      </c>
      <c r="AV98" s="13" t="s">
        <v>86</v>
      </c>
      <c r="AW98" s="13" t="s">
        <v>37</v>
      </c>
      <c r="AX98" s="13" t="s">
        <v>84</v>
      </c>
      <c r="AY98" s="199" t="s">
        <v>130</v>
      </c>
    </row>
    <row r="99" spans="1:65" s="2" customFormat="1" ht="16.5" customHeight="1">
      <c r="A99" s="34"/>
      <c r="B99" s="35"/>
      <c r="C99" s="174" t="s">
        <v>176</v>
      </c>
      <c r="D99" s="174" t="s">
        <v>133</v>
      </c>
      <c r="E99" s="175" t="s">
        <v>314</v>
      </c>
      <c r="F99" s="176" t="s">
        <v>315</v>
      </c>
      <c r="G99" s="177" t="s">
        <v>165</v>
      </c>
      <c r="H99" s="178">
        <v>80</v>
      </c>
      <c r="I99" s="179"/>
      <c r="J99" s="180">
        <f>ROUND(I99*H99,2)</f>
        <v>0</v>
      </c>
      <c r="K99" s="181"/>
      <c r="L99" s="39"/>
      <c r="M99" s="182" t="s">
        <v>35</v>
      </c>
      <c r="N99" s="183" t="s">
        <v>47</v>
      </c>
      <c r="O99" s="64"/>
      <c r="P99" s="184">
        <f>O99*H99</f>
        <v>0</v>
      </c>
      <c r="Q99" s="184">
        <v>0</v>
      </c>
      <c r="R99" s="184">
        <f>Q99*H99</f>
        <v>0</v>
      </c>
      <c r="S99" s="184">
        <v>0</v>
      </c>
      <c r="T99" s="185">
        <f>S99*H99</f>
        <v>0</v>
      </c>
      <c r="U99" s="34"/>
      <c r="V99" s="34"/>
      <c r="W99" s="34"/>
      <c r="X99" s="34"/>
      <c r="Y99" s="34"/>
      <c r="Z99" s="34"/>
      <c r="AA99" s="34"/>
      <c r="AB99" s="34"/>
      <c r="AC99" s="34"/>
      <c r="AD99" s="34"/>
      <c r="AE99" s="34"/>
      <c r="AR99" s="186" t="s">
        <v>291</v>
      </c>
      <c r="AT99" s="186" t="s">
        <v>133</v>
      </c>
      <c r="AU99" s="186" t="s">
        <v>84</v>
      </c>
      <c r="AY99" s="17" t="s">
        <v>130</v>
      </c>
      <c r="BE99" s="187">
        <f>IF(N99="základní",J99,0)</f>
        <v>0</v>
      </c>
      <c r="BF99" s="187">
        <f>IF(N99="snížená",J99,0)</f>
        <v>0</v>
      </c>
      <c r="BG99" s="187">
        <f>IF(N99="zákl. přenesená",J99,0)</f>
        <v>0</v>
      </c>
      <c r="BH99" s="187">
        <f>IF(N99="sníž. přenesená",J99,0)</f>
        <v>0</v>
      </c>
      <c r="BI99" s="187">
        <f>IF(N99="nulová",J99,0)</f>
        <v>0</v>
      </c>
      <c r="BJ99" s="17" t="s">
        <v>84</v>
      </c>
      <c r="BK99" s="187">
        <f>ROUND(I99*H99,2)</f>
        <v>0</v>
      </c>
      <c r="BL99" s="17" t="s">
        <v>291</v>
      </c>
      <c r="BM99" s="186" t="s">
        <v>316</v>
      </c>
    </row>
    <row r="100" spans="1:65" s="13" customFormat="1" ht="11.25">
      <c r="B100" s="188"/>
      <c r="C100" s="189"/>
      <c r="D100" s="190" t="s">
        <v>139</v>
      </c>
      <c r="E100" s="191" t="s">
        <v>35</v>
      </c>
      <c r="F100" s="192" t="s">
        <v>312</v>
      </c>
      <c r="G100" s="189"/>
      <c r="H100" s="193">
        <v>80</v>
      </c>
      <c r="I100" s="194"/>
      <c r="J100" s="189"/>
      <c r="K100" s="189"/>
      <c r="L100" s="195"/>
      <c r="M100" s="196"/>
      <c r="N100" s="197"/>
      <c r="O100" s="197"/>
      <c r="P100" s="197"/>
      <c r="Q100" s="197"/>
      <c r="R100" s="197"/>
      <c r="S100" s="197"/>
      <c r="T100" s="198"/>
      <c r="AT100" s="199" t="s">
        <v>139</v>
      </c>
      <c r="AU100" s="199" t="s">
        <v>84</v>
      </c>
      <c r="AV100" s="13" t="s">
        <v>86</v>
      </c>
      <c r="AW100" s="13" t="s">
        <v>37</v>
      </c>
      <c r="AX100" s="13" t="s">
        <v>84</v>
      </c>
      <c r="AY100" s="199" t="s">
        <v>130</v>
      </c>
    </row>
    <row r="101" spans="1:65" s="2" customFormat="1" ht="55.5" customHeight="1">
      <c r="A101" s="34"/>
      <c r="B101" s="35"/>
      <c r="C101" s="174" t="s">
        <v>166</v>
      </c>
      <c r="D101" s="174" t="s">
        <v>133</v>
      </c>
      <c r="E101" s="175" t="s">
        <v>323</v>
      </c>
      <c r="F101" s="176" t="s">
        <v>324</v>
      </c>
      <c r="G101" s="177" t="s">
        <v>210</v>
      </c>
      <c r="H101" s="178">
        <v>1175.125</v>
      </c>
      <c r="I101" s="179"/>
      <c r="J101" s="180">
        <f>ROUND(I101*H101,2)</f>
        <v>0</v>
      </c>
      <c r="K101" s="181"/>
      <c r="L101" s="39"/>
      <c r="M101" s="182" t="s">
        <v>35</v>
      </c>
      <c r="N101" s="183" t="s">
        <v>47</v>
      </c>
      <c r="O101" s="64"/>
      <c r="P101" s="184">
        <f>O101*H101</f>
        <v>0</v>
      </c>
      <c r="Q101" s="184">
        <v>0</v>
      </c>
      <c r="R101" s="184">
        <f>Q101*H101</f>
        <v>0</v>
      </c>
      <c r="S101" s="184">
        <v>0</v>
      </c>
      <c r="T101" s="185">
        <f>S101*H101</f>
        <v>0</v>
      </c>
      <c r="U101" s="34"/>
      <c r="V101" s="34"/>
      <c r="W101" s="34"/>
      <c r="X101" s="34"/>
      <c r="Y101" s="34"/>
      <c r="Z101" s="34"/>
      <c r="AA101" s="34"/>
      <c r="AB101" s="34"/>
      <c r="AC101" s="34"/>
      <c r="AD101" s="34"/>
      <c r="AE101" s="34"/>
      <c r="AR101" s="186" t="s">
        <v>291</v>
      </c>
      <c r="AT101" s="186" t="s">
        <v>133</v>
      </c>
      <c r="AU101" s="186" t="s">
        <v>84</v>
      </c>
      <c r="AY101" s="17" t="s">
        <v>130</v>
      </c>
      <c r="BE101" s="187">
        <f>IF(N101="základní",J101,0)</f>
        <v>0</v>
      </c>
      <c r="BF101" s="187">
        <f>IF(N101="snížená",J101,0)</f>
        <v>0</v>
      </c>
      <c r="BG101" s="187">
        <f>IF(N101="zákl. přenesená",J101,0)</f>
        <v>0</v>
      </c>
      <c r="BH101" s="187">
        <f>IF(N101="sníž. přenesená",J101,0)</f>
        <v>0</v>
      </c>
      <c r="BI101" s="187">
        <f>IF(N101="nulová",J101,0)</f>
        <v>0</v>
      </c>
      <c r="BJ101" s="17" t="s">
        <v>84</v>
      </c>
      <c r="BK101" s="187">
        <f>ROUND(I101*H101,2)</f>
        <v>0</v>
      </c>
      <c r="BL101" s="17" t="s">
        <v>291</v>
      </c>
      <c r="BM101" s="186" t="s">
        <v>325</v>
      </c>
    </row>
    <row r="102" spans="1:65" s="13" customFormat="1" ht="11.25">
      <c r="B102" s="188"/>
      <c r="C102" s="189"/>
      <c r="D102" s="190" t="s">
        <v>139</v>
      </c>
      <c r="E102" s="191" t="s">
        <v>35</v>
      </c>
      <c r="F102" s="192" t="s">
        <v>482</v>
      </c>
      <c r="G102" s="189"/>
      <c r="H102" s="193">
        <v>1175.125</v>
      </c>
      <c r="I102" s="194"/>
      <c r="J102" s="189"/>
      <c r="K102" s="189"/>
      <c r="L102" s="195"/>
      <c r="M102" s="226"/>
      <c r="N102" s="227"/>
      <c r="O102" s="227"/>
      <c r="P102" s="227"/>
      <c r="Q102" s="227"/>
      <c r="R102" s="227"/>
      <c r="S102" s="227"/>
      <c r="T102" s="228"/>
      <c r="AT102" s="199" t="s">
        <v>139</v>
      </c>
      <c r="AU102" s="199" t="s">
        <v>84</v>
      </c>
      <c r="AV102" s="13" t="s">
        <v>86</v>
      </c>
      <c r="AW102" s="13" t="s">
        <v>37</v>
      </c>
      <c r="AX102" s="13" t="s">
        <v>84</v>
      </c>
      <c r="AY102" s="199" t="s">
        <v>130</v>
      </c>
    </row>
    <row r="103" spans="1:65" s="2" customFormat="1" ht="6.95" customHeight="1">
      <c r="A103" s="34"/>
      <c r="B103" s="47"/>
      <c r="C103" s="48"/>
      <c r="D103" s="48"/>
      <c r="E103" s="48"/>
      <c r="F103" s="48"/>
      <c r="G103" s="48"/>
      <c r="H103" s="48"/>
      <c r="I103" s="48"/>
      <c r="J103" s="48"/>
      <c r="K103" s="48"/>
      <c r="L103" s="39"/>
      <c r="M103" s="34"/>
      <c r="O103" s="34"/>
      <c r="P103" s="34"/>
      <c r="Q103" s="34"/>
      <c r="R103" s="34"/>
      <c r="S103" s="34"/>
      <c r="T103" s="34"/>
      <c r="U103" s="34"/>
      <c r="V103" s="34"/>
      <c r="W103" s="34"/>
      <c r="X103" s="34"/>
      <c r="Y103" s="34"/>
      <c r="Z103" s="34"/>
      <c r="AA103" s="34"/>
      <c r="AB103" s="34"/>
      <c r="AC103" s="34"/>
      <c r="AD103" s="34"/>
      <c r="AE103" s="34"/>
    </row>
  </sheetData>
  <sheetProtection algorithmName="SHA-512" hashValue="phunCXK6slRm6oFnAjH05R5ZwNHdP627DZN/OeFCYarJWDXCepznwST2gc+B3jwF3H6iaGO3LaBK5GDdVI5wvg==" saltValue="a/95dn+sPJtvuGqVqRV9bTqZFZ80YrTXD6FegVYBxbcfutdShtVHjjZ0x2QOgYEugdC1zQdYMVuMiXTuZx7bjg==" spinCount="100000" sheet="1" objects="1" scenarios="1" formatColumns="0" formatRows="0" autoFilter="0"/>
  <autoFilter ref="C81:K102"/>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0"/>
  <sheetViews>
    <sheetView showGridLines="0" topLeftCell="A59" workbookViewId="0">
      <selection activeCell="J97" sqref="J97"/>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7"/>
      <c r="M2" s="357"/>
      <c r="N2" s="357"/>
      <c r="O2" s="357"/>
      <c r="P2" s="357"/>
      <c r="Q2" s="357"/>
      <c r="R2" s="357"/>
      <c r="S2" s="357"/>
      <c r="T2" s="357"/>
      <c r="U2" s="357"/>
      <c r="V2" s="357"/>
      <c r="AT2" s="17" t="s">
        <v>101</v>
      </c>
    </row>
    <row r="3" spans="1:46" s="1" customFormat="1" ht="6.95" customHeight="1">
      <c r="B3" s="101"/>
      <c r="C3" s="102"/>
      <c r="D3" s="102"/>
      <c r="E3" s="102"/>
      <c r="F3" s="102"/>
      <c r="G3" s="102"/>
      <c r="H3" s="102"/>
      <c r="I3" s="102"/>
      <c r="J3" s="102"/>
      <c r="K3" s="102"/>
      <c r="L3" s="20"/>
      <c r="AT3" s="17" t="s">
        <v>86</v>
      </c>
    </row>
    <row r="4" spans="1:46" s="1" customFormat="1" ht="24.95" customHeight="1">
      <c r="B4" s="20"/>
      <c r="D4" s="103" t="s">
        <v>105</v>
      </c>
      <c r="L4" s="20"/>
      <c r="M4" s="104" t="s">
        <v>10</v>
      </c>
      <c r="AT4" s="17" t="s">
        <v>4</v>
      </c>
    </row>
    <row r="5" spans="1:46" s="1" customFormat="1" ht="6.95" customHeight="1">
      <c r="B5" s="20"/>
      <c r="L5" s="20"/>
    </row>
    <row r="6" spans="1:46" s="1" customFormat="1" ht="12" customHeight="1">
      <c r="B6" s="20"/>
      <c r="D6" s="105" t="s">
        <v>16</v>
      </c>
      <c r="L6" s="20"/>
    </row>
    <row r="7" spans="1:46" s="1" customFormat="1" ht="16.5" customHeight="1">
      <c r="B7" s="20"/>
      <c r="E7" s="358" t="str">
        <f>'Rekapitulace stavby'!K6</f>
        <v>Výměna pražců a kolejnic v úseku Veselí nad Lužnicí – Počátky-Žirovnice I. etapa</v>
      </c>
      <c r="F7" s="359"/>
      <c r="G7" s="359"/>
      <c r="H7" s="359"/>
      <c r="L7" s="20"/>
    </row>
    <row r="8" spans="1:46" s="2" customFormat="1" ht="12" customHeight="1">
      <c r="A8" s="34"/>
      <c r="B8" s="39"/>
      <c r="C8" s="34"/>
      <c r="D8" s="105" t="s">
        <v>106</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360" t="s">
        <v>483</v>
      </c>
      <c r="F9" s="361"/>
      <c r="G9" s="361"/>
      <c r="H9" s="361"/>
      <c r="I9" s="34"/>
      <c r="J9" s="34"/>
      <c r="K9" s="34"/>
      <c r="L9" s="106"/>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18</v>
      </c>
      <c r="E11" s="34"/>
      <c r="F11" s="107" t="s">
        <v>19</v>
      </c>
      <c r="G11" s="34"/>
      <c r="H11" s="34"/>
      <c r="I11" s="105" t="s">
        <v>20</v>
      </c>
      <c r="J11" s="107" t="s">
        <v>21</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22</v>
      </c>
      <c r="E12" s="34"/>
      <c r="F12" s="107" t="s">
        <v>23</v>
      </c>
      <c r="G12" s="34"/>
      <c r="H12" s="34"/>
      <c r="I12" s="105" t="s">
        <v>24</v>
      </c>
      <c r="J12" s="108" t="str">
        <f>'Rekapitulace stavby'!AN8</f>
        <v>24. 5. 2023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26</v>
      </c>
      <c r="E14" s="34"/>
      <c r="F14" s="34"/>
      <c r="G14" s="34"/>
      <c r="H14" s="34"/>
      <c r="I14" s="105" t="s">
        <v>27</v>
      </c>
      <c r="J14" s="107" t="s">
        <v>28</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29</v>
      </c>
      <c r="F15" s="34"/>
      <c r="G15" s="34"/>
      <c r="H15" s="34"/>
      <c r="I15" s="105" t="s">
        <v>30</v>
      </c>
      <c r="J15" s="107" t="s">
        <v>31</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32</v>
      </c>
      <c r="E17" s="34"/>
      <c r="F17" s="34"/>
      <c r="G17" s="34"/>
      <c r="H17" s="34"/>
      <c r="I17" s="105" t="s">
        <v>27</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362" t="str">
        <f>'Rekapitulace stavby'!E14</f>
        <v>Vyplň údaj</v>
      </c>
      <c r="F18" s="363"/>
      <c r="G18" s="363"/>
      <c r="H18" s="363"/>
      <c r="I18" s="105" t="s">
        <v>30</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34</v>
      </c>
      <c r="E20" s="34"/>
      <c r="F20" s="34"/>
      <c r="G20" s="34"/>
      <c r="H20" s="34"/>
      <c r="I20" s="105" t="s">
        <v>27</v>
      </c>
      <c r="J20" s="107" t="str">
        <f>IF('Rekapitulace stavby'!AN16="","",'Rekapitulace stavby'!AN16)</f>
        <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tr">
        <f>IF('Rekapitulace stavby'!E17="","",'Rekapitulace stavby'!E17)</f>
        <v xml:space="preserve"> </v>
      </c>
      <c r="F21" s="34"/>
      <c r="G21" s="34"/>
      <c r="H21" s="34"/>
      <c r="I21" s="105" t="s">
        <v>30</v>
      </c>
      <c r="J21" s="107" t="str">
        <f>IF('Rekapitulace stavby'!AN17="","",'Rekapitulace stavby'!AN17)</f>
        <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27</v>
      </c>
      <c r="J23" s="107" t="s">
        <v>35</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39</v>
      </c>
      <c r="F24" s="34"/>
      <c r="G24" s="34"/>
      <c r="H24" s="34"/>
      <c r="I24" s="105" t="s">
        <v>30</v>
      </c>
      <c r="J24" s="107" t="s">
        <v>35</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40</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364" t="s">
        <v>35</v>
      </c>
      <c r="F27" s="364"/>
      <c r="G27" s="364"/>
      <c r="H27" s="364"/>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42</v>
      </c>
      <c r="E30" s="34"/>
      <c r="F30" s="34"/>
      <c r="G30" s="34"/>
      <c r="H30" s="34"/>
      <c r="I30" s="34"/>
      <c r="J30" s="114">
        <f>ROUND(J79,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44</v>
      </c>
      <c r="G32" s="34"/>
      <c r="H32" s="34"/>
      <c r="I32" s="115" t="s">
        <v>43</v>
      </c>
      <c r="J32" s="115" t="s">
        <v>45</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46</v>
      </c>
      <c r="E33" s="105" t="s">
        <v>47</v>
      </c>
      <c r="F33" s="117">
        <f>ROUND((SUM(BE79:BE89)),  2)</f>
        <v>0</v>
      </c>
      <c r="G33" s="34"/>
      <c r="H33" s="34"/>
      <c r="I33" s="118">
        <v>0.21</v>
      </c>
      <c r="J33" s="117">
        <f>ROUND(((SUM(BE79:BE89))*I33),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48</v>
      </c>
      <c r="F34" s="117">
        <f>ROUND((SUM(BF79:BF89)),  2)</f>
        <v>0</v>
      </c>
      <c r="G34" s="34"/>
      <c r="H34" s="34"/>
      <c r="I34" s="118">
        <v>0.15</v>
      </c>
      <c r="J34" s="117">
        <f>ROUND(((SUM(BF79:BF89))*I34),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49</v>
      </c>
      <c r="F35" s="117">
        <f>ROUND((SUM(BG79:BG89)),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50</v>
      </c>
      <c r="F36" s="117">
        <f>ROUND((SUM(BH79:BH89)),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51</v>
      </c>
      <c r="F37" s="117">
        <f>ROUND((SUM(BI79:BI89)),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52</v>
      </c>
      <c r="E39" s="121"/>
      <c r="F39" s="121"/>
      <c r="G39" s="122" t="s">
        <v>53</v>
      </c>
      <c r="H39" s="123" t="s">
        <v>54</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365" t="str">
        <f>E7</f>
        <v>Výměna pražců a kolejnic v úseku Veselí nad Lužnicí – Počátky-Žirovnice I. etapa</v>
      </c>
      <c r="F48" s="366"/>
      <c r="G48" s="366"/>
      <c r="H48" s="366"/>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318" t="str">
        <f>E9</f>
        <v>SO 06 - Materiál dodávaný objednatelem - NEOCEŇOVAT !</v>
      </c>
      <c r="F50" s="367"/>
      <c r="G50" s="367"/>
      <c r="H50" s="367"/>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22</v>
      </c>
      <c r="D52" s="36"/>
      <c r="E52" s="36"/>
      <c r="F52" s="27" t="str">
        <f>F12</f>
        <v>trať 225 dle JŘ, TÚ Veselí n/L. - Doňov</v>
      </c>
      <c r="G52" s="36"/>
      <c r="H52" s="36"/>
      <c r="I52" s="29" t="s">
        <v>24</v>
      </c>
      <c r="J52" s="59" t="str">
        <f>IF(J12="","",J12)</f>
        <v>24. 5. 2023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26</v>
      </c>
      <c r="D54" s="36"/>
      <c r="E54" s="36"/>
      <c r="F54" s="27" t="str">
        <f>E15</f>
        <v>Správa železnic, státní organizace, OŘ Plzeň</v>
      </c>
      <c r="G54" s="36"/>
      <c r="H54" s="36"/>
      <c r="I54" s="29" t="s">
        <v>34</v>
      </c>
      <c r="J54" s="32" t="str">
        <f>E21</f>
        <v xml:space="preserve"> </v>
      </c>
      <c r="K54" s="36"/>
      <c r="L54" s="106"/>
      <c r="S54" s="34"/>
      <c r="T54" s="34"/>
      <c r="U54" s="34"/>
      <c r="V54" s="34"/>
      <c r="W54" s="34"/>
      <c r="X54" s="34"/>
      <c r="Y54" s="34"/>
      <c r="Z54" s="34"/>
      <c r="AA54" s="34"/>
      <c r="AB54" s="34"/>
      <c r="AC54" s="34"/>
      <c r="AD54" s="34"/>
      <c r="AE54" s="34"/>
    </row>
    <row r="55" spans="1:47" s="2" customFormat="1" ht="15.2" customHeight="1">
      <c r="A55" s="34"/>
      <c r="B55" s="35"/>
      <c r="C55" s="29" t="s">
        <v>32</v>
      </c>
      <c r="D55" s="36"/>
      <c r="E55" s="36"/>
      <c r="F55" s="27" t="str">
        <f>IF(E18="","",E18)</f>
        <v>Vyplň údaj</v>
      </c>
      <c r="G55" s="36"/>
      <c r="H55" s="36"/>
      <c r="I55" s="29" t="s">
        <v>38</v>
      </c>
      <c r="J55" s="32" t="str">
        <f>E24</f>
        <v>Libor Brabenec</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109</v>
      </c>
      <c r="D57" s="131"/>
      <c r="E57" s="131"/>
      <c r="F57" s="131"/>
      <c r="G57" s="131"/>
      <c r="H57" s="131"/>
      <c r="I57" s="131"/>
      <c r="J57" s="132" t="s">
        <v>110</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74</v>
      </c>
      <c r="D59" s="36"/>
      <c r="E59" s="36"/>
      <c r="F59" s="36"/>
      <c r="G59" s="36"/>
      <c r="H59" s="36"/>
      <c r="I59" s="36"/>
      <c r="J59" s="77">
        <f>J79</f>
        <v>0</v>
      </c>
      <c r="K59" s="36"/>
      <c r="L59" s="106"/>
      <c r="S59" s="34"/>
      <c r="T59" s="34"/>
      <c r="U59" s="34"/>
      <c r="V59" s="34"/>
      <c r="W59" s="34"/>
      <c r="X59" s="34"/>
      <c r="Y59" s="34"/>
      <c r="Z59" s="34"/>
      <c r="AA59" s="34"/>
      <c r="AB59" s="34"/>
      <c r="AC59" s="34"/>
      <c r="AD59" s="34"/>
      <c r="AE59" s="34"/>
      <c r="AU59" s="17" t="s">
        <v>111</v>
      </c>
    </row>
    <row r="60" spans="1:47" s="2" customFormat="1" ht="21.75" customHeight="1">
      <c r="A60" s="34"/>
      <c r="B60" s="35"/>
      <c r="C60" s="36"/>
      <c r="D60" s="36"/>
      <c r="E60" s="36"/>
      <c r="F60" s="36"/>
      <c r="G60" s="36"/>
      <c r="H60" s="36"/>
      <c r="I60" s="36"/>
      <c r="J60" s="36"/>
      <c r="K60" s="36"/>
      <c r="L60" s="106"/>
      <c r="S60" s="34"/>
      <c r="T60" s="34"/>
      <c r="U60" s="34"/>
      <c r="V60" s="34"/>
      <c r="W60" s="34"/>
      <c r="X60" s="34"/>
      <c r="Y60" s="34"/>
      <c r="Z60" s="34"/>
      <c r="AA60" s="34"/>
      <c r="AB60" s="34"/>
      <c r="AC60" s="34"/>
      <c r="AD60" s="34"/>
      <c r="AE60" s="34"/>
    </row>
    <row r="61" spans="1:47" s="2" customFormat="1" ht="6.95" customHeight="1">
      <c r="A61" s="34"/>
      <c r="B61" s="47"/>
      <c r="C61" s="48"/>
      <c r="D61" s="48"/>
      <c r="E61" s="48"/>
      <c r="F61" s="48"/>
      <c r="G61" s="48"/>
      <c r="H61" s="48"/>
      <c r="I61" s="48"/>
      <c r="J61" s="48"/>
      <c r="K61" s="48"/>
      <c r="L61" s="106"/>
      <c r="S61" s="34"/>
      <c r="T61" s="34"/>
      <c r="U61" s="34"/>
      <c r="V61" s="34"/>
      <c r="W61" s="34"/>
      <c r="X61" s="34"/>
      <c r="Y61" s="34"/>
      <c r="Z61" s="34"/>
      <c r="AA61" s="34"/>
      <c r="AB61" s="34"/>
      <c r="AC61" s="34"/>
      <c r="AD61" s="34"/>
      <c r="AE61" s="34"/>
    </row>
    <row r="65" spans="1:65" s="2" customFormat="1" ht="6.95" customHeight="1">
      <c r="A65" s="34"/>
      <c r="B65" s="49"/>
      <c r="C65" s="50"/>
      <c r="D65" s="50"/>
      <c r="E65" s="50"/>
      <c r="F65" s="50"/>
      <c r="G65" s="50"/>
      <c r="H65" s="50"/>
      <c r="I65" s="50"/>
      <c r="J65" s="50"/>
      <c r="K65" s="50"/>
      <c r="L65" s="106"/>
      <c r="S65" s="34"/>
      <c r="T65" s="34"/>
      <c r="U65" s="34"/>
      <c r="V65" s="34"/>
      <c r="W65" s="34"/>
      <c r="X65" s="34"/>
      <c r="Y65" s="34"/>
      <c r="Z65" s="34"/>
      <c r="AA65" s="34"/>
      <c r="AB65" s="34"/>
      <c r="AC65" s="34"/>
      <c r="AD65" s="34"/>
      <c r="AE65" s="34"/>
    </row>
    <row r="66" spans="1:65" s="2" customFormat="1" ht="24.95" customHeight="1">
      <c r="A66" s="34"/>
      <c r="B66" s="35"/>
      <c r="C66" s="23" t="s">
        <v>115</v>
      </c>
      <c r="D66" s="36"/>
      <c r="E66" s="36"/>
      <c r="F66" s="36"/>
      <c r="G66" s="36"/>
      <c r="H66" s="36"/>
      <c r="I66" s="36"/>
      <c r="J66" s="36"/>
      <c r="K66" s="36"/>
      <c r="L66" s="106"/>
      <c r="S66" s="34"/>
      <c r="T66" s="34"/>
      <c r="U66" s="34"/>
      <c r="V66" s="34"/>
      <c r="W66" s="34"/>
      <c r="X66" s="34"/>
      <c r="Y66" s="34"/>
      <c r="Z66" s="34"/>
      <c r="AA66" s="34"/>
      <c r="AB66" s="34"/>
      <c r="AC66" s="34"/>
      <c r="AD66" s="34"/>
      <c r="AE66" s="34"/>
    </row>
    <row r="67" spans="1:65" s="2" customFormat="1" ht="6.9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65" s="2" customFormat="1" ht="12" customHeight="1">
      <c r="A68" s="34"/>
      <c r="B68" s="35"/>
      <c r="C68" s="29" t="s">
        <v>16</v>
      </c>
      <c r="D68" s="36"/>
      <c r="E68" s="36"/>
      <c r="F68" s="36"/>
      <c r="G68" s="36"/>
      <c r="H68" s="36"/>
      <c r="I68" s="36"/>
      <c r="J68" s="36"/>
      <c r="K68" s="36"/>
      <c r="L68" s="106"/>
      <c r="S68" s="34"/>
      <c r="T68" s="34"/>
      <c r="U68" s="34"/>
      <c r="V68" s="34"/>
      <c r="W68" s="34"/>
      <c r="X68" s="34"/>
      <c r="Y68" s="34"/>
      <c r="Z68" s="34"/>
      <c r="AA68" s="34"/>
      <c r="AB68" s="34"/>
      <c r="AC68" s="34"/>
      <c r="AD68" s="34"/>
      <c r="AE68" s="34"/>
    </row>
    <row r="69" spans="1:65" s="2" customFormat="1" ht="16.5" customHeight="1">
      <c r="A69" s="34"/>
      <c r="B69" s="35"/>
      <c r="C69" s="36"/>
      <c r="D69" s="36"/>
      <c r="E69" s="365" t="str">
        <f>E7</f>
        <v>Výměna pražců a kolejnic v úseku Veselí nad Lužnicí – Počátky-Žirovnice I. etapa</v>
      </c>
      <c r="F69" s="366"/>
      <c r="G69" s="366"/>
      <c r="H69" s="366"/>
      <c r="I69" s="36"/>
      <c r="J69" s="36"/>
      <c r="K69" s="36"/>
      <c r="L69" s="106"/>
      <c r="S69" s="34"/>
      <c r="T69" s="34"/>
      <c r="U69" s="34"/>
      <c r="V69" s="34"/>
      <c r="W69" s="34"/>
      <c r="X69" s="34"/>
      <c r="Y69" s="34"/>
      <c r="Z69" s="34"/>
      <c r="AA69" s="34"/>
      <c r="AB69" s="34"/>
      <c r="AC69" s="34"/>
      <c r="AD69" s="34"/>
      <c r="AE69" s="34"/>
    </row>
    <row r="70" spans="1:65" s="2" customFormat="1" ht="12" customHeight="1">
      <c r="A70" s="34"/>
      <c r="B70" s="35"/>
      <c r="C70" s="29" t="s">
        <v>106</v>
      </c>
      <c r="D70" s="36"/>
      <c r="E70" s="36"/>
      <c r="F70" s="36"/>
      <c r="G70" s="36"/>
      <c r="H70" s="36"/>
      <c r="I70" s="36"/>
      <c r="J70" s="36"/>
      <c r="K70" s="36"/>
      <c r="L70" s="106"/>
      <c r="S70" s="34"/>
      <c r="T70" s="34"/>
      <c r="U70" s="34"/>
      <c r="V70" s="34"/>
      <c r="W70" s="34"/>
      <c r="X70" s="34"/>
      <c r="Y70" s="34"/>
      <c r="Z70" s="34"/>
      <c r="AA70" s="34"/>
      <c r="AB70" s="34"/>
      <c r="AC70" s="34"/>
      <c r="AD70" s="34"/>
      <c r="AE70" s="34"/>
    </row>
    <row r="71" spans="1:65" s="2" customFormat="1" ht="16.5" customHeight="1">
      <c r="A71" s="34"/>
      <c r="B71" s="35"/>
      <c r="C71" s="36"/>
      <c r="D71" s="36"/>
      <c r="E71" s="318" t="str">
        <f>E9</f>
        <v>SO 06 - Materiál dodávaný objednatelem - NEOCEŇOVAT !</v>
      </c>
      <c r="F71" s="367"/>
      <c r="G71" s="367"/>
      <c r="H71" s="367"/>
      <c r="I71" s="36"/>
      <c r="J71" s="36"/>
      <c r="K71" s="36"/>
      <c r="L71" s="106"/>
      <c r="S71" s="34"/>
      <c r="T71" s="34"/>
      <c r="U71" s="34"/>
      <c r="V71" s="34"/>
      <c r="W71" s="34"/>
      <c r="X71" s="34"/>
      <c r="Y71" s="34"/>
      <c r="Z71" s="34"/>
      <c r="AA71" s="34"/>
      <c r="AB71" s="34"/>
      <c r="AC71" s="34"/>
      <c r="AD71" s="34"/>
      <c r="AE71" s="34"/>
    </row>
    <row r="72" spans="1:65" s="2" customFormat="1" ht="6.95" customHeight="1">
      <c r="A72" s="34"/>
      <c r="B72" s="35"/>
      <c r="C72" s="36"/>
      <c r="D72" s="36"/>
      <c r="E72" s="36"/>
      <c r="F72" s="36"/>
      <c r="G72" s="36"/>
      <c r="H72" s="36"/>
      <c r="I72" s="36"/>
      <c r="J72" s="36"/>
      <c r="K72" s="36"/>
      <c r="L72" s="106"/>
      <c r="S72" s="34"/>
      <c r="T72" s="34"/>
      <c r="U72" s="34"/>
      <c r="V72" s="34"/>
      <c r="W72" s="34"/>
      <c r="X72" s="34"/>
      <c r="Y72" s="34"/>
      <c r="Z72" s="34"/>
      <c r="AA72" s="34"/>
      <c r="AB72" s="34"/>
      <c r="AC72" s="34"/>
      <c r="AD72" s="34"/>
      <c r="AE72" s="34"/>
    </row>
    <row r="73" spans="1:65" s="2" customFormat="1" ht="12" customHeight="1">
      <c r="A73" s="34"/>
      <c r="B73" s="35"/>
      <c r="C73" s="29" t="s">
        <v>22</v>
      </c>
      <c r="D73" s="36"/>
      <c r="E73" s="36"/>
      <c r="F73" s="27" t="str">
        <f>F12</f>
        <v>trať 225 dle JŘ, TÚ Veselí n/L. - Doňov</v>
      </c>
      <c r="G73" s="36"/>
      <c r="H73" s="36"/>
      <c r="I73" s="29" t="s">
        <v>24</v>
      </c>
      <c r="J73" s="59" t="str">
        <f>IF(J12="","",J12)</f>
        <v>24. 5. 2023</v>
      </c>
      <c r="K73" s="36"/>
      <c r="L73" s="106"/>
      <c r="S73" s="34"/>
      <c r="T73" s="34"/>
      <c r="U73" s="34"/>
      <c r="V73" s="34"/>
      <c r="W73" s="34"/>
      <c r="X73" s="34"/>
      <c r="Y73" s="34"/>
      <c r="Z73" s="34"/>
      <c r="AA73" s="34"/>
      <c r="AB73" s="34"/>
      <c r="AC73" s="34"/>
      <c r="AD73" s="34"/>
      <c r="AE73" s="34"/>
    </row>
    <row r="74" spans="1:65"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65" s="2" customFormat="1" ht="15.2" customHeight="1">
      <c r="A75" s="34"/>
      <c r="B75" s="35"/>
      <c r="C75" s="29" t="s">
        <v>26</v>
      </c>
      <c r="D75" s="36"/>
      <c r="E75" s="36"/>
      <c r="F75" s="27" t="str">
        <f>E15</f>
        <v>Správa železnic, státní organizace, OŘ Plzeň</v>
      </c>
      <c r="G75" s="36"/>
      <c r="H75" s="36"/>
      <c r="I75" s="29" t="s">
        <v>34</v>
      </c>
      <c r="J75" s="32" t="str">
        <f>E21</f>
        <v xml:space="preserve"> </v>
      </c>
      <c r="K75" s="36"/>
      <c r="L75" s="106"/>
      <c r="S75" s="34"/>
      <c r="T75" s="34"/>
      <c r="U75" s="34"/>
      <c r="V75" s="34"/>
      <c r="W75" s="34"/>
      <c r="X75" s="34"/>
      <c r="Y75" s="34"/>
      <c r="Z75" s="34"/>
      <c r="AA75" s="34"/>
      <c r="AB75" s="34"/>
      <c r="AC75" s="34"/>
      <c r="AD75" s="34"/>
      <c r="AE75" s="34"/>
    </row>
    <row r="76" spans="1:65" s="2" customFormat="1" ht="15.2" customHeight="1">
      <c r="A76" s="34"/>
      <c r="B76" s="35"/>
      <c r="C76" s="29" t="s">
        <v>32</v>
      </c>
      <c r="D76" s="36"/>
      <c r="E76" s="36"/>
      <c r="F76" s="27" t="str">
        <f>IF(E18="","",E18)</f>
        <v>Vyplň údaj</v>
      </c>
      <c r="G76" s="36"/>
      <c r="H76" s="36"/>
      <c r="I76" s="29" t="s">
        <v>38</v>
      </c>
      <c r="J76" s="32" t="str">
        <f>E24</f>
        <v>Libor Brabenec</v>
      </c>
      <c r="K76" s="36"/>
      <c r="L76" s="106"/>
      <c r="S76" s="34"/>
      <c r="T76" s="34"/>
      <c r="U76" s="34"/>
      <c r="V76" s="34"/>
      <c r="W76" s="34"/>
      <c r="X76" s="34"/>
      <c r="Y76" s="34"/>
      <c r="Z76" s="34"/>
      <c r="AA76" s="34"/>
      <c r="AB76" s="34"/>
      <c r="AC76" s="34"/>
      <c r="AD76" s="34"/>
      <c r="AE76" s="34"/>
    </row>
    <row r="77" spans="1:65" s="2" customFormat="1" ht="10.3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65" s="11" customFormat="1" ht="29.25" customHeight="1">
      <c r="A78" s="146"/>
      <c r="B78" s="147"/>
      <c r="C78" s="148" t="s">
        <v>116</v>
      </c>
      <c r="D78" s="149" t="s">
        <v>61</v>
      </c>
      <c r="E78" s="149" t="s">
        <v>57</v>
      </c>
      <c r="F78" s="149" t="s">
        <v>58</v>
      </c>
      <c r="G78" s="149" t="s">
        <v>117</v>
      </c>
      <c r="H78" s="149" t="s">
        <v>118</v>
      </c>
      <c r="I78" s="149" t="s">
        <v>119</v>
      </c>
      <c r="J78" s="150" t="s">
        <v>110</v>
      </c>
      <c r="K78" s="151" t="s">
        <v>120</v>
      </c>
      <c r="L78" s="152"/>
      <c r="M78" s="68" t="s">
        <v>35</v>
      </c>
      <c r="N78" s="69" t="s">
        <v>46</v>
      </c>
      <c r="O78" s="69" t="s">
        <v>121</v>
      </c>
      <c r="P78" s="69" t="s">
        <v>122</v>
      </c>
      <c r="Q78" s="69" t="s">
        <v>123</v>
      </c>
      <c r="R78" s="69" t="s">
        <v>124</v>
      </c>
      <c r="S78" s="69" t="s">
        <v>125</v>
      </c>
      <c r="T78" s="70" t="s">
        <v>126</v>
      </c>
      <c r="U78" s="146"/>
      <c r="V78" s="146"/>
      <c r="W78" s="146"/>
      <c r="X78" s="146"/>
      <c r="Y78" s="146"/>
      <c r="Z78" s="146"/>
      <c r="AA78" s="146"/>
      <c r="AB78" s="146"/>
      <c r="AC78" s="146"/>
      <c r="AD78" s="146"/>
      <c r="AE78" s="146"/>
    </row>
    <row r="79" spans="1:65" s="2" customFormat="1" ht="22.9" customHeight="1">
      <c r="A79" s="34"/>
      <c r="B79" s="35"/>
      <c r="C79" s="75" t="s">
        <v>127</v>
      </c>
      <c r="D79" s="36"/>
      <c r="E79" s="36"/>
      <c r="F79" s="36"/>
      <c r="G79" s="36"/>
      <c r="H79" s="36"/>
      <c r="I79" s="36"/>
      <c r="J79" s="153">
        <f>BK79</f>
        <v>0</v>
      </c>
      <c r="K79" s="36"/>
      <c r="L79" s="39"/>
      <c r="M79" s="71"/>
      <c r="N79" s="154"/>
      <c r="O79" s="72"/>
      <c r="P79" s="155">
        <f>SUM(P80:P89)</f>
        <v>0</v>
      </c>
      <c r="Q79" s="72"/>
      <c r="R79" s="155">
        <f>SUM(R80:R89)</f>
        <v>0</v>
      </c>
      <c r="S79" s="72"/>
      <c r="T79" s="156">
        <f>SUM(T80:T89)</f>
        <v>0</v>
      </c>
      <c r="U79" s="34"/>
      <c r="V79" s="34"/>
      <c r="W79" s="34"/>
      <c r="X79" s="34"/>
      <c r="Y79" s="34"/>
      <c r="Z79" s="34"/>
      <c r="AA79" s="34"/>
      <c r="AB79" s="34"/>
      <c r="AC79" s="34"/>
      <c r="AD79" s="34"/>
      <c r="AE79" s="34"/>
      <c r="AT79" s="17" t="s">
        <v>75</v>
      </c>
      <c r="AU79" s="17" t="s">
        <v>111</v>
      </c>
      <c r="BK79" s="157">
        <f>SUM(BK80:BK89)</f>
        <v>0</v>
      </c>
    </row>
    <row r="80" spans="1:65" s="2" customFormat="1" ht="16.5" customHeight="1">
      <c r="A80" s="34"/>
      <c r="B80" s="35"/>
      <c r="C80" s="211" t="s">
        <v>84</v>
      </c>
      <c r="D80" s="211" t="s">
        <v>162</v>
      </c>
      <c r="E80" s="212" t="s">
        <v>484</v>
      </c>
      <c r="F80" s="213" t="s">
        <v>485</v>
      </c>
      <c r="G80" s="214" t="s">
        <v>165</v>
      </c>
      <c r="H80" s="215">
        <v>6584</v>
      </c>
      <c r="I80" s="376">
        <v>0</v>
      </c>
      <c r="J80" s="217">
        <f>ROUND(I80*H80,2)</f>
        <v>0</v>
      </c>
      <c r="K80" s="218"/>
      <c r="L80" s="219"/>
      <c r="M80" s="220" t="s">
        <v>35</v>
      </c>
      <c r="N80" s="221" t="s">
        <v>47</v>
      </c>
      <c r="O80" s="64"/>
      <c r="P80" s="184">
        <f>O80*H80</f>
        <v>0</v>
      </c>
      <c r="Q80" s="184">
        <v>0</v>
      </c>
      <c r="R80" s="184">
        <f>Q80*H80</f>
        <v>0</v>
      </c>
      <c r="S80" s="184">
        <v>0</v>
      </c>
      <c r="T80" s="185">
        <f>S80*H80</f>
        <v>0</v>
      </c>
      <c r="U80" s="34"/>
      <c r="V80" s="34"/>
      <c r="W80" s="34"/>
      <c r="X80" s="34"/>
      <c r="Y80" s="34"/>
      <c r="Z80" s="34"/>
      <c r="AA80" s="34"/>
      <c r="AB80" s="34"/>
      <c r="AC80" s="34"/>
      <c r="AD80" s="34"/>
      <c r="AE80" s="34"/>
      <c r="AR80" s="186" t="s">
        <v>166</v>
      </c>
      <c r="AT80" s="186" t="s">
        <v>162</v>
      </c>
      <c r="AU80" s="186" t="s">
        <v>76</v>
      </c>
      <c r="AY80" s="17" t="s">
        <v>130</v>
      </c>
      <c r="BE80" s="187">
        <f>IF(N80="základní",J80,0)</f>
        <v>0</v>
      </c>
      <c r="BF80" s="187">
        <f>IF(N80="snížená",J80,0)</f>
        <v>0</v>
      </c>
      <c r="BG80" s="187">
        <f>IF(N80="zákl. přenesená",J80,0)</f>
        <v>0</v>
      </c>
      <c r="BH80" s="187">
        <f>IF(N80="sníž. přenesená",J80,0)</f>
        <v>0</v>
      </c>
      <c r="BI80" s="187">
        <f>IF(N80="nulová",J80,0)</f>
        <v>0</v>
      </c>
      <c r="BJ80" s="17" t="s">
        <v>84</v>
      </c>
      <c r="BK80" s="187">
        <f>ROUND(I80*H80,2)</f>
        <v>0</v>
      </c>
      <c r="BL80" s="17" t="s">
        <v>137</v>
      </c>
      <c r="BM80" s="186" t="s">
        <v>486</v>
      </c>
    </row>
    <row r="81" spans="1:65" s="2" customFormat="1" ht="19.5">
      <c r="A81" s="34"/>
      <c r="B81" s="35"/>
      <c r="C81" s="36"/>
      <c r="D81" s="190" t="s">
        <v>260</v>
      </c>
      <c r="E81" s="36"/>
      <c r="F81" s="222" t="s">
        <v>487</v>
      </c>
      <c r="G81" s="36"/>
      <c r="H81" s="36"/>
      <c r="I81" s="223"/>
      <c r="J81" s="36"/>
      <c r="K81" s="36"/>
      <c r="L81" s="39"/>
      <c r="M81" s="224"/>
      <c r="N81" s="225"/>
      <c r="O81" s="64"/>
      <c r="P81" s="64"/>
      <c r="Q81" s="64"/>
      <c r="R81" s="64"/>
      <c r="S81" s="64"/>
      <c r="T81" s="65"/>
      <c r="U81" s="34"/>
      <c r="V81" s="34"/>
      <c r="W81" s="34"/>
      <c r="X81" s="34"/>
      <c r="Y81" s="34"/>
      <c r="Z81" s="34"/>
      <c r="AA81" s="34"/>
      <c r="AB81" s="34"/>
      <c r="AC81" s="34"/>
      <c r="AD81" s="34"/>
      <c r="AE81" s="34"/>
      <c r="AT81" s="17" t="s">
        <v>260</v>
      </c>
      <c r="AU81" s="17" t="s">
        <v>76</v>
      </c>
    </row>
    <row r="82" spans="1:65" s="13" customFormat="1" ht="11.25">
      <c r="B82" s="188"/>
      <c r="C82" s="189"/>
      <c r="D82" s="190" t="s">
        <v>139</v>
      </c>
      <c r="E82" s="191" t="s">
        <v>35</v>
      </c>
      <c r="F82" s="192" t="s">
        <v>174</v>
      </c>
      <c r="G82" s="189"/>
      <c r="H82" s="193">
        <v>6583.3329999999996</v>
      </c>
      <c r="I82" s="194"/>
      <c r="J82" s="189"/>
      <c r="K82" s="189"/>
      <c r="L82" s="195"/>
      <c r="M82" s="196"/>
      <c r="N82" s="197"/>
      <c r="O82" s="197"/>
      <c r="P82" s="197"/>
      <c r="Q82" s="197"/>
      <c r="R82" s="197"/>
      <c r="S82" s="197"/>
      <c r="T82" s="198"/>
      <c r="AT82" s="199" t="s">
        <v>139</v>
      </c>
      <c r="AU82" s="199" t="s">
        <v>76</v>
      </c>
      <c r="AV82" s="13" t="s">
        <v>86</v>
      </c>
      <c r="AW82" s="13" t="s">
        <v>37</v>
      </c>
      <c r="AX82" s="13" t="s">
        <v>76</v>
      </c>
      <c r="AY82" s="199" t="s">
        <v>130</v>
      </c>
    </row>
    <row r="83" spans="1:65" s="13" customFormat="1" ht="11.25">
      <c r="B83" s="188"/>
      <c r="C83" s="189"/>
      <c r="D83" s="190" t="s">
        <v>139</v>
      </c>
      <c r="E83" s="191" t="s">
        <v>35</v>
      </c>
      <c r="F83" s="192" t="s">
        <v>175</v>
      </c>
      <c r="G83" s="189"/>
      <c r="H83" s="193">
        <v>0.66700000000000004</v>
      </c>
      <c r="I83" s="194"/>
      <c r="J83" s="189"/>
      <c r="K83" s="189"/>
      <c r="L83" s="195"/>
      <c r="M83" s="196"/>
      <c r="N83" s="197"/>
      <c r="O83" s="197"/>
      <c r="P83" s="197"/>
      <c r="Q83" s="197"/>
      <c r="R83" s="197"/>
      <c r="S83" s="197"/>
      <c r="T83" s="198"/>
      <c r="AT83" s="199" t="s">
        <v>139</v>
      </c>
      <c r="AU83" s="199" t="s">
        <v>76</v>
      </c>
      <c r="AV83" s="13" t="s">
        <v>86</v>
      </c>
      <c r="AW83" s="13" t="s">
        <v>37</v>
      </c>
      <c r="AX83" s="13" t="s">
        <v>76</v>
      </c>
      <c r="AY83" s="199" t="s">
        <v>130</v>
      </c>
    </row>
    <row r="84" spans="1:65" s="14" customFormat="1" ht="11.25">
      <c r="B84" s="200"/>
      <c r="C84" s="201"/>
      <c r="D84" s="190" t="s">
        <v>139</v>
      </c>
      <c r="E84" s="202" t="s">
        <v>35</v>
      </c>
      <c r="F84" s="203" t="s">
        <v>146</v>
      </c>
      <c r="G84" s="201"/>
      <c r="H84" s="204">
        <v>6584</v>
      </c>
      <c r="I84" s="205"/>
      <c r="J84" s="201"/>
      <c r="K84" s="201"/>
      <c r="L84" s="206"/>
      <c r="M84" s="207"/>
      <c r="N84" s="208"/>
      <c r="O84" s="208"/>
      <c r="P84" s="208"/>
      <c r="Q84" s="208"/>
      <c r="R84" s="208"/>
      <c r="S84" s="208"/>
      <c r="T84" s="209"/>
      <c r="AT84" s="210" t="s">
        <v>139</v>
      </c>
      <c r="AU84" s="210" t="s">
        <v>76</v>
      </c>
      <c r="AV84" s="14" t="s">
        <v>137</v>
      </c>
      <c r="AW84" s="14" t="s">
        <v>37</v>
      </c>
      <c r="AX84" s="14" t="s">
        <v>84</v>
      </c>
      <c r="AY84" s="210" t="s">
        <v>130</v>
      </c>
    </row>
    <row r="85" spans="1:65" s="2" customFormat="1" ht="16.5" customHeight="1">
      <c r="A85" s="34"/>
      <c r="B85" s="35"/>
      <c r="C85" s="211" t="s">
        <v>86</v>
      </c>
      <c r="D85" s="211" t="s">
        <v>162</v>
      </c>
      <c r="E85" s="212" t="s">
        <v>488</v>
      </c>
      <c r="F85" s="213" t="s">
        <v>489</v>
      </c>
      <c r="G85" s="214" t="s">
        <v>159</v>
      </c>
      <c r="H85" s="215">
        <v>8000</v>
      </c>
      <c r="I85" s="376">
        <v>0</v>
      </c>
      <c r="J85" s="217">
        <f>ROUND(I85*H85,2)</f>
        <v>0</v>
      </c>
      <c r="K85" s="218"/>
      <c r="L85" s="219"/>
      <c r="M85" s="220" t="s">
        <v>35</v>
      </c>
      <c r="N85" s="221" t="s">
        <v>47</v>
      </c>
      <c r="O85" s="64"/>
      <c r="P85" s="184">
        <f>O85*H85</f>
        <v>0</v>
      </c>
      <c r="Q85" s="184">
        <v>0</v>
      </c>
      <c r="R85" s="184">
        <f>Q85*H85</f>
        <v>0</v>
      </c>
      <c r="S85" s="184">
        <v>0</v>
      </c>
      <c r="T85" s="185">
        <f>S85*H85</f>
        <v>0</v>
      </c>
      <c r="U85" s="34"/>
      <c r="V85" s="34"/>
      <c r="W85" s="34"/>
      <c r="X85" s="34"/>
      <c r="Y85" s="34"/>
      <c r="Z85" s="34"/>
      <c r="AA85" s="34"/>
      <c r="AB85" s="34"/>
      <c r="AC85" s="34"/>
      <c r="AD85" s="34"/>
      <c r="AE85" s="34"/>
      <c r="AR85" s="186" t="s">
        <v>166</v>
      </c>
      <c r="AT85" s="186" t="s">
        <v>162</v>
      </c>
      <c r="AU85" s="186" t="s">
        <v>76</v>
      </c>
      <c r="AY85" s="17" t="s">
        <v>130</v>
      </c>
      <c r="BE85" s="187">
        <f>IF(N85="základní",J85,0)</f>
        <v>0</v>
      </c>
      <c r="BF85" s="187">
        <f>IF(N85="snížená",J85,0)</f>
        <v>0</v>
      </c>
      <c r="BG85" s="187">
        <f>IF(N85="zákl. přenesená",J85,0)</f>
        <v>0</v>
      </c>
      <c r="BH85" s="187">
        <f>IF(N85="sníž. přenesená",J85,0)</f>
        <v>0</v>
      </c>
      <c r="BI85" s="187">
        <f>IF(N85="nulová",J85,0)</f>
        <v>0</v>
      </c>
      <c r="BJ85" s="17" t="s">
        <v>84</v>
      </c>
      <c r="BK85" s="187">
        <f>ROUND(I85*H85,2)</f>
        <v>0</v>
      </c>
      <c r="BL85" s="17" t="s">
        <v>137</v>
      </c>
      <c r="BM85" s="186" t="s">
        <v>490</v>
      </c>
    </row>
    <row r="86" spans="1:65" s="2" customFormat="1" ht="19.5">
      <c r="A86" s="34"/>
      <c r="B86" s="35"/>
      <c r="C86" s="36"/>
      <c r="D86" s="190" t="s">
        <v>260</v>
      </c>
      <c r="E86" s="36"/>
      <c r="F86" s="222" t="s">
        <v>487</v>
      </c>
      <c r="G86" s="36"/>
      <c r="H86" s="36"/>
      <c r="I86" s="223"/>
      <c r="J86" s="36"/>
      <c r="K86" s="36"/>
      <c r="L86" s="39"/>
      <c r="M86" s="224"/>
      <c r="N86" s="225"/>
      <c r="O86" s="64"/>
      <c r="P86" s="64"/>
      <c r="Q86" s="64"/>
      <c r="R86" s="64"/>
      <c r="S86" s="64"/>
      <c r="T86" s="65"/>
      <c r="U86" s="34"/>
      <c r="V86" s="34"/>
      <c r="W86" s="34"/>
      <c r="X86" s="34"/>
      <c r="Y86" s="34"/>
      <c r="Z86" s="34"/>
      <c r="AA86" s="34"/>
      <c r="AB86" s="34"/>
      <c r="AC86" s="34"/>
      <c r="AD86" s="34"/>
      <c r="AE86" s="34"/>
      <c r="AT86" s="17" t="s">
        <v>260</v>
      </c>
      <c r="AU86" s="17" t="s">
        <v>76</v>
      </c>
    </row>
    <row r="87" spans="1:65" s="13" customFormat="1" ht="11.25">
      <c r="B87" s="188"/>
      <c r="C87" s="189"/>
      <c r="D87" s="190" t="s">
        <v>139</v>
      </c>
      <c r="E87" s="191" t="s">
        <v>35</v>
      </c>
      <c r="F87" s="192" t="s">
        <v>491</v>
      </c>
      <c r="G87" s="189"/>
      <c r="H87" s="193">
        <v>7900</v>
      </c>
      <c r="I87" s="194"/>
      <c r="J87" s="189"/>
      <c r="K87" s="189"/>
      <c r="L87" s="195"/>
      <c r="M87" s="196"/>
      <c r="N87" s="197"/>
      <c r="O87" s="197"/>
      <c r="P87" s="197"/>
      <c r="Q87" s="197"/>
      <c r="R87" s="197"/>
      <c r="S87" s="197"/>
      <c r="T87" s="198"/>
      <c r="AT87" s="199" t="s">
        <v>139</v>
      </c>
      <c r="AU87" s="199" t="s">
        <v>76</v>
      </c>
      <c r="AV87" s="13" t="s">
        <v>86</v>
      </c>
      <c r="AW87" s="13" t="s">
        <v>37</v>
      </c>
      <c r="AX87" s="13" t="s">
        <v>76</v>
      </c>
      <c r="AY87" s="199" t="s">
        <v>130</v>
      </c>
    </row>
    <row r="88" spans="1:65" s="13" customFormat="1" ht="11.25">
      <c r="B88" s="188"/>
      <c r="C88" s="189"/>
      <c r="D88" s="190" t="s">
        <v>139</v>
      </c>
      <c r="E88" s="191" t="s">
        <v>35</v>
      </c>
      <c r="F88" s="192" t="s">
        <v>492</v>
      </c>
      <c r="G88" s="189"/>
      <c r="H88" s="193">
        <v>100</v>
      </c>
      <c r="I88" s="194"/>
      <c r="J88" s="189"/>
      <c r="K88" s="189"/>
      <c r="L88" s="195"/>
      <c r="M88" s="196"/>
      <c r="N88" s="197"/>
      <c r="O88" s="197"/>
      <c r="P88" s="197"/>
      <c r="Q88" s="197"/>
      <c r="R88" s="197"/>
      <c r="S88" s="197"/>
      <c r="T88" s="198"/>
      <c r="AT88" s="199" t="s">
        <v>139</v>
      </c>
      <c r="AU88" s="199" t="s">
        <v>76</v>
      </c>
      <c r="AV88" s="13" t="s">
        <v>86</v>
      </c>
      <c r="AW88" s="13" t="s">
        <v>37</v>
      </c>
      <c r="AX88" s="13" t="s">
        <v>76</v>
      </c>
      <c r="AY88" s="199" t="s">
        <v>130</v>
      </c>
    </row>
    <row r="89" spans="1:65" s="14" customFormat="1" ht="11.25">
      <c r="B89" s="200"/>
      <c r="C89" s="201"/>
      <c r="D89" s="190" t="s">
        <v>139</v>
      </c>
      <c r="E89" s="202" t="s">
        <v>35</v>
      </c>
      <c r="F89" s="203" t="s">
        <v>146</v>
      </c>
      <c r="G89" s="201"/>
      <c r="H89" s="204">
        <v>8000</v>
      </c>
      <c r="I89" s="205"/>
      <c r="J89" s="201"/>
      <c r="K89" s="201"/>
      <c r="L89" s="206"/>
      <c r="M89" s="229"/>
      <c r="N89" s="230"/>
      <c r="O89" s="230"/>
      <c r="P89" s="230"/>
      <c r="Q89" s="230"/>
      <c r="R89" s="230"/>
      <c r="S89" s="230"/>
      <c r="T89" s="231"/>
      <c r="AT89" s="210" t="s">
        <v>139</v>
      </c>
      <c r="AU89" s="210" t="s">
        <v>76</v>
      </c>
      <c r="AV89" s="14" t="s">
        <v>137</v>
      </c>
      <c r="AW89" s="14" t="s">
        <v>37</v>
      </c>
      <c r="AX89" s="14" t="s">
        <v>84</v>
      </c>
      <c r="AY89" s="210" t="s">
        <v>130</v>
      </c>
    </row>
    <row r="90" spans="1:65" s="2" customFormat="1" ht="6.95" customHeight="1">
      <c r="A90" s="34"/>
      <c r="B90" s="47"/>
      <c r="C90" s="48"/>
      <c r="D90" s="48"/>
      <c r="E90" s="48"/>
      <c r="F90" s="48"/>
      <c r="G90" s="48"/>
      <c r="H90" s="48"/>
      <c r="I90" s="48"/>
      <c r="J90" s="48"/>
      <c r="K90" s="48"/>
      <c r="L90" s="39"/>
      <c r="M90" s="34"/>
      <c r="O90" s="34"/>
      <c r="P90" s="34"/>
      <c r="Q90" s="34"/>
      <c r="R90" s="34"/>
      <c r="S90" s="34"/>
      <c r="T90" s="34"/>
      <c r="U90" s="34"/>
      <c r="V90" s="34"/>
      <c r="W90" s="34"/>
      <c r="X90" s="34"/>
      <c r="Y90" s="34"/>
      <c r="Z90" s="34"/>
      <c r="AA90" s="34"/>
      <c r="AB90" s="34"/>
      <c r="AC90" s="34"/>
      <c r="AD90" s="34"/>
      <c r="AE90" s="34"/>
    </row>
  </sheetData>
  <sheetProtection algorithmName="SHA-512" hashValue="fAGrC+VXUV12T2mxbyYtf1C1alPIbTT9xTPX1VZsw1yGylSlnqlfeKugJ64+YCHfQ/ryoW/Ml1ypjAk0bHZUuA==" saltValue="Aw3QZBVKJTdUCFOTMMphVRK3gFUrxknma+y2z6mNHaKNeCVATJfK9fFbQLuxpN3XTwaSwic1l5xUhMm4gnLGtA==" spinCount="100000" sheet="1" objects="1" scenarios="1" formatColumns="0" formatRows="0" autoFilter="0"/>
  <autoFilter ref="C78:K89"/>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5"/>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7"/>
      <c r="M2" s="357"/>
      <c r="N2" s="357"/>
      <c r="O2" s="357"/>
      <c r="P2" s="357"/>
      <c r="Q2" s="357"/>
      <c r="R2" s="357"/>
      <c r="S2" s="357"/>
      <c r="T2" s="357"/>
      <c r="U2" s="357"/>
      <c r="V2" s="357"/>
      <c r="AT2" s="17" t="s">
        <v>104</v>
      </c>
    </row>
    <row r="3" spans="1:46" s="1" customFormat="1" ht="6.95" customHeight="1">
      <c r="B3" s="101"/>
      <c r="C3" s="102"/>
      <c r="D3" s="102"/>
      <c r="E3" s="102"/>
      <c r="F3" s="102"/>
      <c r="G3" s="102"/>
      <c r="H3" s="102"/>
      <c r="I3" s="102"/>
      <c r="J3" s="102"/>
      <c r="K3" s="102"/>
      <c r="L3" s="20"/>
      <c r="AT3" s="17" t="s">
        <v>86</v>
      </c>
    </row>
    <row r="4" spans="1:46" s="1" customFormat="1" ht="24.95" customHeight="1">
      <c r="B4" s="20"/>
      <c r="D4" s="103" t="s">
        <v>105</v>
      </c>
      <c r="L4" s="20"/>
      <c r="M4" s="104" t="s">
        <v>10</v>
      </c>
      <c r="AT4" s="17" t="s">
        <v>4</v>
      </c>
    </row>
    <row r="5" spans="1:46" s="1" customFormat="1" ht="6.95" customHeight="1">
      <c r="B5" s="20"/>
      <c r="L5" s="20"/>
    </row>
    <row r="6" spans="1:46" s="1" customFormat="1" ht="12" customHeight="1">
      <c r="B6" s="20"/>
      <c r="D6" s="105" t="s">
        <v>16</v>
      </c>
      <c r="L6" s="20"/>
    </row>
    <row r="7" spans="1:46" s="1" customFormat="1" ht="16.5" customHeight="1">
      <c r="B7" s="20"/>
      <c r="E7" s="358" t="str">
        <f>'Rekapitulace stavby'!K6</f>
        <v>Výměna pražců a kolejnic v úseku Veselí nad Lužnicí – Počátky-Žirovnice I. etapa</v>
      </c>
      <c r="F7" s="359"/>
      <c r="G7" s="359"/>
      <c r="H7" s="359"/>
      <c r="L7" s="20"/>
    </row>
    <row r="8" spans="1:46" s="2" customFormat="1" ht="12" customHeight="1">
      <c r="A8" s="34"/>
      <c r="B8" s="39"/>
      <c r="C8" s="34"/>
      <c r="D8" s="105" t="s">
        <v>106</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360" t="s">
        <v>493</v>
      </c>
      <c r="F9" s="361"/>
      <c r="G9" s="361"/>
      <c r="H9" s="361"/>
      <c r="I9" s="34"/>
      <c r="J9" s="34"/>
      <c r="K9" s="34"/>
      <c r="L9" s="106"/>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18</v>
      </c>
      <c r="E11" s="34"/>
      <c r="F11" s="107" t="s">
        <v>19</v>
      </c>
      <c r="G11" s="34"/>
      <c r="H11" s="34"/>
      <c r="I11" s="105" t="s">
        <v>20</v>
      </c>
      <c r="J11" s="107" t="s">
        <v>21</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22</v>
      </c>
      <c r="E12" s="34"/>
      <c r="F12" s="107" t="s">
        <v>23</v>
      </c>
      <c r="G12" s="34"/>
      <c r="H12" s="34"/>
      <c r="I12" s="105" t="s">
        <v>24</v>
      </c>
      <c r="J12" s="108" t="str">
        <f>'Rekapitulace stavby'!AN8</f>
        <v>24. 5. 2023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26</v>
      </c>
      <c r="E14" s="34"/>
      <c r="F14" s="34"/>
      <c r="G14" s="34"/>
      <c r="H14" s="34"/>
      <c r="I14" s="105" t="s">
        <v>27</v>
      </c>
      <c r="J14" s="107" t="s">
        <v>28</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29</v>
      </c>
      <c r="F15" s="34"/>
      <c r="G15" s="34"/>
      <c r="H15" s="34"/>
      <c r="I15" s="105" t="s">
        <v>30</v>
      </c>
      <c r="J15" s="107" t="s">
        <v>31</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32</v>
      </c>
      <c r="E17" s="34"/>
      <c r="F17" s="34"/>
      <c r="G17" s="34"/>
      <c r="H17" s="34"/>
      <c r="I17" s="105" t="s">
        <v>27</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362" t="str">
        <f>'Rekapitulace stavby'!E14</f>
        <v>Vyplň údaj</v>
      </c>
      <c r="F18" s="363"/>
      <c r="G18" s="363"/>
      <c r="H18" s="363"/>
      <c r="I18" s="105" t="s">
        <v>30</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34</v>
      </c>
      <c r="E20" s="34"/>
      <c r="F20" s="34"/>
      <c r="G20" s="34"/>
      <c r="H20" s="34"/>
      <c r="I20" s="105" t="s">
        <v>27</v>
      </c>
      <c r="J20" s="107" t="str">
        <f>IF('Rekapitulace stavby'!AN16="","",'Rekapitulace stavby'!AN16)</f>
        <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tr">
        <f>IF('Rekapitulace stavby'!E17="","",'Rekapitulace stavby'!E17)</f>
        <v xml:space="preserve"> </v>
      </c>
      <c r="F21" s="34"/>
      <c r="G21" s="34"/>
      <c r="H21" s="34"/>
      <c r="I21" s="105" t="s">
        <v>30</v>
      </c>
      <c r="J21" s="107" t="str">
        <f>IF('Rekapitulace stavby'!AN17="","",'Rekapitulace stavby'!AN17)</f>
        <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27</v>
      </c>
      <c r="J23" s="107" t="s">
        <v>35</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39</v>
      </c>
      <c r="F24" s="34"/>
      <c r="G24" s="34"/>
      <c r="H24" s="34"/>
      <c r="I24" s="105" t="s">
        <v>30</v>
      </c>
      <c r="J24" s="107" t="s">
        <v>35</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40</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364" t="s">
        <v>35</v>
      </c>
      <c r="F27" s="364"/>
      <c r="G27" s="364"/>
      <c r="H27" s="364"/>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42</v>
      </c>
      <c r="E30" s="34"/>
      <c r="F30" s="34"/>
      <c r="G30" s="34"/>
      <c r="H30" s="34"/>
      <c r="I30" s="34"/>
      <c r="J30" s="114">
        <f>ROUND(J80,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44</v>
      </c>
      <c r="G32" s="34"/>
      <c r="H32" s="34"/>
      <c r="I32" s="115" t="s">
        <v>43</v>
      </c>
      <c r="J32" s="115" t="s">
        <v>45</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46</v>
      </c>
      <c r="E33" s="105" t="s">
        <v>47</v>
      </c>
      <c r="F33" s="117">
        <f>ROUND((SUM(BE80:BE94)),  2)</f>
        <v>0</v>
      </c>
      <c r="G33" s="34"/>
      <c r="H33" s="34"/>
      <c r="I33" s="118">
        <v>0.21</v>
      </c>
      <c r="J33" s="117">
        <f>ROUND(((SUM(BE80:BE94))*I33),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48</v>
      </c>
      <c r="F34" s="117">
        <f>ROUND((SUM(BF80:BF94)),  2)</f>
        <v>0</v>
      </c>
      <c r="G34" s="34"/>
      <c r="H34" s="34"/>
      <c r="I34" s="118">
        <v>0.15</v>
      </c>
      <c r="J34" s="117">
        <f>ROUND(((SUM(BF80:BF94))*I34),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49</v>
      </c>
      <c r="F35" s="117">
        <f>ROUND((SUM(BG80:BG94)),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50</v>
      </c>
      <c r="F36" s="117">
        <f>ROUND((SUM(BH80:BH94)),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51</v>
      </c>
      <c r="F37" s="117">
        <f>ROUND((SUM(BI80:BI94)),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52</v>
      </c>
      <c r="E39" s="121"/>
      <c r="F39" s="121"/>
      <c r="G39" s="122" t="s">
        <v>53</v>
      </c>
      <c r="H39" s="123" t="s">
        <v>54</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365" t="str">
        <f>E7</f>
        <v>Výměna pražců a kolejnic v úseku Veselí nad Lužnicí – Počátky-Žirovnice I. etapa</v>
      </c>
      <c r="F48" s="366"/>
      <c r="G48" s="366"/>
      <c r="H48" s="366"/>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318" t="str">
        <f>E9</f>
        <v>VON - Vedlejší a ostatní náklady</v>
      </c>
      <c r="F50" s="367"/>
      <c r="G50" s="367"/>
      <c r="H50" s="367"/>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22</v>
      </c>
      <c r="D52" s="36"/>
      <c r="E52" s="36"/>
      <c r="F52" s="27" t="str">
        <f>F12</f>
        <v>trať 225 dle JŘ, TÚ Veselí n/L. - Doňov</v>
      </c>
      <c r="G52" s="36"/>
      <c r="H52" s="36"/>
      <c r="I52" s="29" t="s">
        <v>24</v>
      </c>
      <c r="J52" s="59" t="str">
        <f>IF(J12="","",J12)</f>
        <v>24. 5. 2023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26</v>
      </c>
      <c r="D54" s="36"/>
      <c r="E54" s="36"/>
      <c r="F54" s="27" t="str">
        <f>E15</f>
        <v>Správa železnic, státní organizace, OŘ Plzeň</v>
      </c>
      <c r="G54" s="36"/>
      <c r="H54" s="36"/>
      <c r="I54" s="29" t="s">
        <v>34</v>
      </c>
      <c r="J54" s="32" t="str">
        <f>E21</f>
        <v xml:space="preserve"> </v>
      </c>
      <c r="K54" s="36"/>
      <c r="L54" s="106"/>
      <c r="S54" s="34"/>
      <c r="T54" s="34"/>
      <c r="U54" s="34"/>
      <c r="V54" s="34"/>
      <c r="W54" s="34"/>
      <c r="X54" s="34"/>
      <c r="Y54" s="34"/>
      <c r="Z54" s="34"/>
      <c r="AA54" s="34"/>
      <c r="AB54" s="34"/>
      <c r="AC54" s="34"/>
      <c r="AD54" s="34"/>
      <c r="AE54" s="34"/>
    </row>
    <row r="55" spans="1:47" s="2" customFormat="1" ht="15.2" customHeight="1">
      <c r="A55" s="34"/>
      <c r="B55" s="35"/>
      <c r="C55" s="29" t="s">
        <v>32</v>
      </c>
      <c r="D55" s="36"/>
      <c r="E55" s="36"/>
      <c r="F55" s="27" t="str">
        <f>IF(E18="","",E18)</f>
        <v>Vyplň údaj</v>
      </c>
      <c r="G55" s="36"/>
      <c r="H55" s="36"/>
      <c r="I55" s="29" t="s">
        <v>38</v>
      </c>
      <c r="J55" s="32" t="str">
        <f>E24</f>
        <v>Libor Brabenec</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109</v>
      </c>
      <c r="D57" s="131"/>
      <c r="E57" s="131"/>
      <c r="F57" s="131"/>
      <c r="G57" s="131"/>
      <c r="H57" s="131"/>
      <c r="I57" s="131"/>
      <c r="J57" s="132" t="s">
        <v>110</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74</v>
      </c>
      <c r="D59" s="36"/>
      <c r="E59" s="36"/>
      <c r="F59" s="36"/>
      <c r="G59" s="36"/>
      <c r="H59" s="36"/>
      <c r="I59" s="36"/>
      <c r="J59" s="77">
        <f>J80</f>
        <v>0</v>
      </c>
      <c r="K59" s="36"/>
      <c r="L59" s="106"/>
      <c r="S59" s="34"/>
      <c r="T59" s="34"/>
      <c r="U59" s="34"/>
      <c r="V59" s="34"/>
      <c r="W59" s="34"/>
      <c r="X59" s="34"/>
      <c r="Y59" s="34"/>
      <c r="Z59" s="34"/>
      <c r="AA59" s="34"/>
      <c r="AB59" s="34"/>
      <c r="AC59" s="34"/>
      <c r="AD59" s="34"/>
      <c r="AE59" s="34"/>
      <c r="AU59" s="17" t="s">
        <v>111</v>
      </c>
    </row>
    <row r="60" spans="1:47" s="9" customFormat="1" ht="24.95" customHeight="1">
      <c r="B60" s="134"/>
      <c r="C60" s="135"/>
      <c r="D60" s="136" t="s">
        <v>494</v>
      </c>
      <c r="E60" s="137"/>
      <c r="F60" s="137"/>
      <c r="G60" s="137"/>
      <c r="H60" s="137"/>
      <c r="I60" s="137"/>
      <c r="J60" s="138">
        <f>J81</f>
        <v>0</v>
      </c>
      <c r="K60" s="135"/>
      <c r="L60" s="139"/>
    </row>
    <row r="61" spans="1:47" s="2" customFormat="1" ht="21.75" customHeight="1">
      <c r="A61" s="34"/>
      <c r="B61" s="35"/>
      <c r="C61" s="36"/>
      <c r="D61" s="36"/>
      <c r="E61" s="36"/>
      <c r="F61" s="36"/>
      <c r="G61" s="36"/>
      <c r="H61" s="36"/>
      <c r="I61" s="36"/>
      <c r="J61" s="36"/>
      <c r="K61" s="36"/>
      <c r="L61" s="106"/>
      <c r="S61" s="34"/>
      <c r="T61" s="34"/>
      <c r="U61" s="34"/>
      <c r="V61" s="34"/>
      <c r="W61" s="34"/>
      <c r="X61" s="34"/>
      <c r="Y61" s="34"/>
      <c r="Z61" s="34"/>
      <c r="AA61" s="34"/>
      <c r="AB61" s="34"/>
      <c r="AC61" s="34"/>
      <c r="AD61" s="34"/>
      <c r="AE61" s="34"/>
    </row>
    <row r="62" spans="1:47" s="2" customFormat="1" ht="6.95" customHeight="1">
      <c r="A62" s="34"/>
      <c r="B62" s="47"/>
      <c r="C62" s="48"/>
      <c r="D62" s="48"/>
      <c r="E62" s="48"/>
      <c r="F62" s="48"/>
      <c r="G62" s="48"/>
      <c r="H62" s="48"/>
      <c r="I62" s="48"/>
      <c r="J62" s="48"/>
      <c r="K62" s="48"/>
      <c r="L62" s="106"/>
      <c r="S62" s="34"/>
      <c r="T62" s="34"/>
      <c r="U62" s="34"/>
      <c r="V62" s="34"/>
      <c r="W62" s="34"/>
      <c r="X62" s="34"/>
      <c r="Y62" s="34"/>
      <c r="Z62" s="34"/>
      <c r="AA62" s="34"/>
      <c r="AB62" s="34"/>
      <c r="AC62" s="34"/>
      <c r="AD62" s="34"/>
      <c r="AE62" s="34"/>
    </row>
    <row r="66" spans="1:63" s="2" customFormat="1" ht="6.95" customHeight="1">
      <c r="A66" s="34"/>
      <c r="B66" s="49"/>
      <c r="C66" s="50"/>
      <c r="D66" s="50"/>
      <c r="E66" s="50"/>
      <c r="F66" s="50"/>
      <c r="G66" s="50"/>
      <c r="H66" s="50"/>
      <c r="I66" s="50"/>
      <c r="J66" s="50"/>
      <c r="K66" s="50"/>
      <c r="L66" s="106"/>
      <c r="S66" s="34"/>
      <c r="T66" s="34"/>
      <c r="U66" s="34"/>
      <c r="V66" s="34"/>
      <c r="W66" s="34"/>
      <c r="X66" s="34"/>
      <c r="Y66" s="34"/>
      <c r="Z66" s="34"/>
      <c r="AA66" s="34"/>
      <c r="AB66" s="34"/>
      <c r="AC66" s="34"/>
      <c r="AD66" s="34"/>
      <c r="AE66" s="34"/>
    </row>
    <row r="67" spans="1:63" s="2" customFormat="1" ht="24.95" customHeight="1">
      <c r="A67" s="34"/>
      <c r="B67" s="35"/>
      <c r="C67" s="23" t="s">
        <v>115</v>
      </c>
      <c r="D67" s="36"/>
      <c r="E67" s="36"/>
      <c r="F67" s="36"/>
      <c r="G67" s="36"/>
      <c r="H67" s="36"/>
      <c r="I67" s="36"/>
      <c r="J67" s="36"/>
      <c r="K67" s="36"/>
      <c r="L67" s="106"/>
      <c r="S67" s="34"/>
      <c r="T67" s="34"/>
      <c r="U67" s="34"/>
      <c r="V67" s="34"/>
      <c r="W67" s="34"/>
      <c r="X67" s="34"/>
      <c r="Y67" s="34"/>
      <c r="Z67" s="34"/>
      <c r="AA67" s="34"/>
      <c r="AB67" s="34"/>
      <c r="AC67" s="34"/>
      <c r="AD67" s="34"/>
      <c r="AE67" s="34"/>
    </row>
    <row r="68" spans="1:63" s="2" customFormat="1" ht="6.95" customHeight="1">
      <c r="A68" s="34"/>
      <c r="B68" s="35"/>
      <c r="C68" s="36"/>
      <c r="D68" s="36"/>
      <c r="E68" s="36"/>
      <c r="F68" s="36"/>
      <c r="G68" s="36"/>
      <c r="H68" s="36"/>
      <c r="I68" s="36"/>
      <c r="J68" s="36"/>
      <c r="K68" s="36"/>
      <c r="L68" s="106"/>
      <c r="S68" s="34"/>
      <c r="T68" s="34"/>
      <c r="U68" s="34"/>
      <c r="V68" s="34"/>
      <c r="W68" s="34"/>
      <c r="X68" s="34"/>
      <c r="Y68" s="34"/>
      <c r="Z68" s="34"/>
      <c r="AA68" s="34"/>
      <c r="AB68" s="34"/>
      <c r="AC68" s="34"/>
      <c r="AD68" s="34"/>
      <c r="AE68" s="34"/>
    </row>
    <row r="69" spans="1:63" s="2" customFormat="1" ht="12" customHeight="1">
      <c r="A69" s="34"/>
      <c r="B69" s="35"/>
      <c r="C69" s="29" t="s">
        <v>16</v>
      </c>
      <c r="D69" s="36"/>
      <c r="E69" s="36"/>
      <c r="F69" s="36"/>
      <c r="G69" s="36"/>
      <c r="H69" s="36"/>
      <c r="I69" s="36"/>
      <c r="J69" s="36"/>
      <c r="K69" s="36"/>
      <c r="L69" s="106"/>
      <c r="S69" s="34"/>
      <c r="T69" s="34"/>
      <c r="U69" s="34"/>
      <c r="V69" s="34"/>
      <c r="W69" s="34"/>
      <c r="X69" s="34"/>
      <c r="Y69" s="34"/>
      <c r="Z69" s="34"/>
      <c r="AA69" s="34"/>
      <c r="AB69" s="34"/>
      <c r="AC69" s="34"/>
      <c r="AD69" s="34"/>
      <c r="AE69" s="34"/>
    </row>
    <row r="70" spans="1:63" s="2" customFormat="1" ht="16.5" customHeight="1">
      <c r="A70" s="34"/>
      <c r="B70" s="35"/>
      <c r="C70" s="36"/>
      <c r="D70" s="36"/>
      <c r="E70" s="365" t="str">
        <f>E7</f>
        <v>Výměna pražců a kolejnic v úseku Veselí nad Lužnicí – Počátky-Žirovnice I. etapa</v>
      </c>
      <c r="F70" s="366"/>
      <c r="G70" s="366"/>
      <c r="H70" s="366"/>
      <c r="I70" s="36"/>
      <c r="J70" s="36"/>
      <c r="K70" s="36"/>
      <c r="L70" s="106"/>
      <c r="S70" s="34"/>
      <c r="T70" s="34"/>
      <c r="U70" s="34"/>
      <c r="V70" s="34"/>
      <c r="W70" s="34"/>
      <c r="X70" s="34"/>
      <c r="Y70" s="34"/>
      <c r="Z70" s="34"/>
      <c r="AA70" s="34"/>
      <c r="AB70" s="34"/>
      <c r="AC70" s="34"/>
      <c r="AD70" s="34"/>
      <c r="AE70" s="34"/>
    </row>
    <row r="71" spans="1:63" s="2" customFormat="1" ht="12" customHeight="1">
      <c r="A71" s="34"/>
      <c r="B71" s="35"/>
      <c r="C71" s="29" t="s">
        <v>106</v>
      </c>
      <c r="D71" s="36"/>
      <c r="E71" s="36"/>
      <c r="F71" s="36"/>
      <c r="G71" s="36"/>
      <c r="H71" s="36"/>
      <c r="I71" s="36"/>
      <c r="J71" s="36"/>
      <c r="K71" s="36"/>
      <c r="L71" s="106"/>
      <c r="S71" s="34"/>
      <c r="T71" s="34"/>
      <c r="U71" s="34"/>
      <c r="V71" s="34"/>
      <c r="W71" s="34"/>
      <c r="X71" s="34"/>
      <c r="Y71" s="34"/>
      <c r="Z71" s="34"/>
      <c r="AA71" s="34"/>
      <c r="AB71" s="34"/>
      <c r="AC71" s="34"/>
      <c r="AD71" s="34"/>
      <c r="AE71" s="34"/>
    </row>
    <row r="72" spans="1:63" s="2" customFormat="1" ht="16.5" customHeight="1">
      <c r="A72" s="34"/>
      <c r="B72" s="35"/>
      <c r="C72" s="36"/>
      <c r="D72" s="36"/>
      <c r="E72" s="318" t="str">
        <f>E9</f>
        <v>VON - Vedlejší a ostatní náklady</v>
      </c>
      <c r="F72" s="367"/>
      <c r="G72" s="367"/>
      <c r="H72" s="367"/>
      <c r="I72" s="36"/>
      <c r="J72" s="36"/>
      <c r="K72" s="36"/>
      <c r="L72" s="106"/>
      <c r="S72" s="34"/>
      <c r="T72" s="34"/>
      <c r="U72" s="34"/>
      <c r="V72" s="34"/>
      <c r="W72" s="34"/>
      <c r="X72" s="34"/>
      <c r="Y72" s="34"/>
      <c r="Z72" s="34"/>
      <c r="AA72" s="34"/>
      <c r="AB72" s="34"/>
      <c r="AC72" s="34"/>
      <c r="AD72" s="34"/>
      <c r="AE72" s="34"/>
    </row>
    <row r="73" spans="1:63"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63" s="2" customFormat="1" ht="12" customHeight="1">
      <c r="A74" s="34"/>
      <c r="B74" s="35"/>
      <c r="C74" s="29" t="s">
        <v>22</v>
      </c>
      <c r="D74" s="36"/>
      <c r="E74" s="36"/>
      <c r="F74" s="27" t="str">
        <f>F12</f>
        <v>trať 225 dle JŘ, TÚ Veselí n/L. - Doňov</v>
      </c>
      <c r="G74" s="36"/>
      <c r="H74" s="36"/>
      <c r="I74" s="29" t="s">
        <v>24</v>
      </c>
      <c r="J74" s="59" t="str">
        <f>IF(J12="","",J12)</f>
        <v>24. 5. 2023</v>
      </c>
      <c r="K74" s="36"/>
      <c r="L74" s="106"/>
      <c r="S74" s="34"/>
      <c r="T74" s="34"/>
      <c r="U74" s="34"/>
      <c r="V74" s="34"/>
      <c r="W74" s="34"/>
      <c r="X74" s="34"/>
      <c r="Y74" s="34"/>
      <c r="Z74" s="34"/>
      <c r="AA74" s="34"/>
      <c r="AB74" s="34"/>
      <c r="AC74" s="34"/>
      <c r="AD74" s="34"/>
      <c r="AE74" s="34"/>
    </row>
    <row r="75" spans="1:63" s="2" customFormat="1" ht="6.95" customHeight="1">
      <c r="A75" s="34"/>
      <c r="B75" s="35"/>
      <c r="C75" s="36"/>
      <c r="D75" s="36"/>
      <c r="E75" s="36"/>
      <c r="F75" s="36"/>
      <c r="G75" s="36"/>
      <c r="H75" s="36"/>
      <c r="I75" s="36"/>
      <c r="J75" s="36"/>
      <c r="K75" s="36"/>
      <c r="L75" s="106"/>
      <c r="S75" s="34"/>
      <c r="T75" s="34"/>
      <c r="U75" s="34"/>
      <c r="V75" s="34"/>
      <c r="W75" s="34"/>
      <c r="X75" s="34"/>
      <c r="Y75" s="34"/>
      <c r="Z75" s="34"/>
      <c r="AA75" s="34"/>
      <c r="AB75" s="34"/>
      <c r="AC75" s="34"/>
      <c r="AD75" s="34"/>
      <c r="AE75" s="34"/>
    </row>
    <row r="76" spans="1:63" s="2" customFormat="1" ht="15.2" customHeight="1">
      <c r="A76" s="34"/>
      <c r="B76" s="35"/>
      <c r="C76" s="29" t="s">
        <v>26</v>
      </c>
      <c r="D76" s="36"/>
      <c r="E76" s="36"/>
      <c r="F76" s="27" t="str">
        <f>E15</f>
        <v>Správa železnic, státní organizace, OŘ Plzeň</v>
      </c>
      <c r="G76" s="36"/>
      <c r="H76" s="36"/>
      <c r="I76" s="29" t="s">
        <v>34</v>
      </c>
      <c r="J76" s="32" t="str">
        <f>E21</f>
        <v xml:space="preserve"> </v>
      </c>
      <c r="K76" s="36"/>
      <c r="L76" s="106"/>
      <c r="S76" s="34"/>
      <c r="T76" s="34"/>
      <c r="U76" s="34"/>
      <c r="V76" s="34"/>
      <c r="W76" s="34"/>
      <c r="X76" s="34"/>
      <c r="Y76" s="34"/>
      <c r="Z76" s="34"/>
      <c r="AA76" s="34"/>
      <c r="AB76" s="34"/>
      <c r="AC76" s="34"/>
      <c r="AD76" s="34"/>
      <c r="AE76" s="34"/>
    </row>
    <row r="77" spans="1:63" s="2" customFormat="1" ht="15.2" customHeight="1">
      <c r="A77" s="34"/>
      <c r="B77" s="35"/>
      <c r="C77" s="29" t="s">
        <v>32</v>
      </c>
      <c r="D77" s="36"/>
      <c r="E77" s="36"/>
      <c r="F77" s="27" t="str">
        <f>IF(E18="","",E18)</f>
        <v>Vyplň údaj</v>
      </c>
      <c r="G77" s="36"/>
      <c r="H77" s="36"/>
      <c r="I77" s="29" t="s">
        <v>38</v>
      </c>
      <c r="J77" s="32" t="str">
        <f>E24</f>
        <v>Libor Brabenec</v>
      </c>
      <c r="K77" s="36"/>
      <c r="L77" s="106"/>
      <c r="S77" s="34"/>
      <c r="T77" s="34"/>
      <c r="U77" s="34"/>
      <c r="V77" s="34"/>
      <c r="W77" s="34"/>
      <c r="X77" s="34"/>
      <c r="Y77" s="34"/>
      <c r="Z77" s="34"/>
      <c r="AA77" s="34"/>
      <c r="AB77" s="34"/>
      <c r="AC77" s="34"/>
      <c r="AD77" s="34"/>
      <c r="AE77" s="34"/>
    </row>
    <row r="78" spans="1:63" s="2" customFormat="1" ht="10.3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63" s="11" customFormat="1" ht="29.25" customHeight="1">
      <c r="A79" s="146"/>
      <c r="B79" s="147"/>
      <c r="C79" s="148" t="s">
        <v>116</v>
      </c>
      <c r="D79" s="149" t="s">
        <v>61</v>
      </c>
      <c r="E79" s="149" t="s">
        <v>57</v>
      </c>
      <c r="F79" s="149" t="s">
        <v>58</v>
      </c>
      <c r="G79" s="149" t="s">
        <v>117</v>
      </c>
      <c r="H79" s="149" t="s">
        <v>118</v>
      </c>
      <c r="I79" s="149" t="s">
        <v>119</v>
      </c>
      <c r="J79" s="150" t="s">
        <v>110</v>
      </c>
      <c r="K79" s="151" t="s">
        <v>120</v>
      </c>
      <c r="L79" s="152"/>
      <c r="M79" s="68" t="s">
        <v>35</v>
      </c>
      <c r="N79" s="69" t="s">
        <v>46</v>
      </c>
      <c r="O79" s="69" t="s">
        <v>121</v>
      </c>
      <c r="P79" s="69" t="s">
        <v>122</v>
      </c>
      <c r="Q79" s="69" t="s">
        <v>123</v>
      </c>
      <c r="R79" s="69" t="s">
        <v>124</v>
      </c>
      <c r="S79" s="69" t="s">
        <v>125</v>
      </c>
      <c r="T79" s="70" t="s">
        <v>126</v>
      </c>
      <c r="U79" s="146"/>
      <c r="V79" s="146"/>
      <c r="W79" s="146"/>
      <c r="X79" s="146"/>
      <c r="Y79" s="146"/>
      <c r="Z79" s="146"/>
      <c r="AA79" s="146"/>
      <c r="AB79" s="146"/>
      <c r="AC79" s="146"/>
      <c r="AD79" s="146"/>
      <c r="AE79" s="146"/>
    </row>
    <row r="80" spans="1:63" s="2" customFormat="1" ht="22.9" customHeight="1">
      <c r="A80" s="34"/>
      <c r="B80" s="35"/>
      <c r="C80" s="75" t="s">
        <v>127</v>
      </c>
      <c r="D80" s="36"/>
      <c r="E80" s="36"/>
      <c r="F80" s="36"/>
      <c r="G80" s="36"/>
      <c r="H80" s="36"/>
      <c r="I80" s="36"/>
      <c r="J80" s="153">
        <f>BK80</f>
        <v>0</v>
      </c>
      <c r="K80" s="36"/>
      <c r="L80" s="39"/>
      <c r="M80" s="71"/>
      <c r="N80" s="154"/>
      <c r="O80" s="72"/>
      <c r="P80" s="155">
        <f>P81</f>
        <v>0</v>
      </c>
      <c r="Q80" s="72"/>
      <c r="R80" s="155">
        <f>R81</f>
        <v>0</v>
      </c>
      <c r="S80" s="72"/>
      <c r="T80" s="156">
        <f>T81</f>
        <v>0</v>
      </c>
      <c r="U80" s="34"/>
      <c r="V80" s="34"/>
      <c r="W80" s="34"/>
      <c r="X80" s="34"/>
      <c r="Y80" s="34"/>
      <c r="Z80" s="34"/>
      <c r="AA80" s="34"/>
      <c r="AB80" s="34"/>
      <c r="AC80" s="34"/>
      <c r="AD80" s="34"/>
      <c r="AE80" s="34"/>
      <c r="AT80" s="17" t="s">
        <v>75</v>
      </c>
      <c r="AU80" s="17" t="s">
        <v>111</v>
      </c>
      <c r="BK80" s="157">
        <f>BK81</f>
        <v>0</v>
      </c>
    </row>
    <row r="81" spans="1:65" s="12" customFormat="1" ht="25.9" customHeight="1">
      <c r="B81" s="158"/>
      <c r="C81" s="159"/>
      <c r="D81" s="160" t="s">
        <v>75</v>
      </c>
      <c r="E81" s="161" t="s">
        <v>495</v>
      </c>
      <c r="F81" s="161" t="s">
        <v>496</v>
      </c>
      <c r="G81" s="159"/>
      <c r="H81" s="159"/>
      <c r="I81" s="162"/>
      <c r="J81" s="163">
        <f>BK81</f>
        <v>0</v>
      </c>
      <c r="K81" s="159"/>
      <c r="L81" s="164"/>
      <c r="M81" s="165"/>
      <c r="N81" s="166"/>
      <c r="O81" s="166"/>
      <c r="P81" s="167">
        <f>SUM(P82:P94)</f>
        <v>0</v>
      </c>
      <c r="Q81" s="166"/>
      <c r="R81" s="167">
        <f>SUM(R82:R94)</f>
        <v>0</v>
      </c>
      <c r="S81" s="166"/>
      <c r="T81" s="168">
        <f>SUM(T82:T94)</f>
        <v>0</v>
      </c>
      <c r="AR81" s="169" t="s">
        <v>131</v>
      </c>
      <c r="AT81" s="170" t="s">
        <v>75</v>
      </c>
      <c r="AU81" s="170" t="s">
        <v>76</v>
      </c>
      <c r="AY81" s="169" t="s">
        <v>130</v>
      </c>
      <c r="BK81" s="171">
        <f>SUM(BK82:BK94)</f>
        <v>0</v>
      </c>
    </row>
    <row r="82" spans="1:65" s="2" customFormat="1" ht="44.25" customHeight="1">
      <c r="A82" s="34"/>
      <c r="B82" s="35"/>
      <c r="C82" s="174" t="s">
        <v>84</v>
      </c>
      <c r="D82" s="174" t="s">
        <v>133</v>
      </c>
      <c r="E82" s="175" t="s">
        <v>497</v>
      </c>
      <c r="F82" s="176" t="s">
        <v>498</v>
      </c>
      <c r="G82" s="177" t="s">
        <v>165</v>
      </c>
      <c r="H82" s="178">
        <v>5</v>
      </c>
      <c r="I82" s="179"/>
      <c r="J82" s="180">
        <f>ROUND(I82*H82,2)</f>
        <v>0</v>
      </c>
      <c r="K82" s="181"/>
      <c r="L82" s="39"/>
      <c r="M82" s="182" t="s">
        <v>35</v>
      </c>
      <c r="N82" s="183" t="s">
        <v>47</v>
      </c>
      <c r="O82" s="64"/>
      <c r="P82" s="184">
        <f>O82*H82</f>
        <v>0</v>
      </c>
      <c r="Q82" s="184">
        <v>0</v>
      </c>
      <c r="R82" s="184">
        <f>Q82*H82</f>
        <v>0</v>
      </c>
      <c r="S82" s="184">
        <v>0</v>
      </c>
      <c r="T82" s="185">
        <f>S82*H82</f>
        <v>0</v>
      </c>
      <c r="U82" s="34"/>
      <c r="V82" s="34"/>
      <c r="W82" s="34"/>
      <c r="X82" s="34"/>
      <c r="Y82" s="34"/>
      <c r="Z82" s="34"/>
      <c r="AA82" s="34"/>
      <c r="AB82" s="34"/>
      <c r="AC82" s="34"/>
      <c r="AD82" s="34"/>
      <c r="AE82" s="34"/>
      <c r="AR82" s="186" t="s">
        <v>137</v>
      </c>
      <c r="AT82" s="186" t="s">
        <v>133</v>
      </c>
      <c r="AU82" s="186" t="s">
        <v>84</v>
      </c>
      <c r="AY82" s="17" t="s">
        <v>130</v>
      </c>
      <c r="BE82" s="187">
        <f>IF(N82="základní",J82,0)</f>
        <v>0</v>
      </c>
      <c r="BF82" s="187">
        <f>IF(N82="snížená",J82,0)</f>
        <v>0</v>
      </c>
      <c r="BG82" s="187">
        <f>IF(N82="zákl. přenesená",J82,0)</f>
        <v>0</v>
      </c>
      <c r="BH82" s="187">
        <f>IF(N82="sníž. přenesená",J82,0)</f>
        <v>0</v>
      </c>
      <c r="BI82" s="187">
        <f>IF(N82="nulová",J82,0)</f>
        <v>0</v>
      </c>
      <c r="BJ82" s="17" t="s">
        <v>84</v>
      </c>
      <c r="BK82" s="187">
        <f>ROUND(I82*H82,2)</f>
        <v>0</v>
      </c>
      <c r="BL82" s="17" t="s">
        <v>137</v>
      </c>
      <c r="BM82" s="186" t="s">
        <v>499</v>
      </c>
    </row>
    <row r="83" spans="1:65" s="13" customFormat="1" ht="11.25">
      <c r="B83" s="188"/>
      <c r="C83" s="189"/>
      <c r="D83" s="190" t="s">
        <v>139</v>
      </c>
      <c r="E83" s="191" t="s">
        <v>35</v>
      </c>
      <c r="F83" s="192" t="s">
        <v>500</v>
      </c>
      <c r="G83" s="189"/>
      <c r="H83" s="193">
        <v>5</v>
      </c>
      <c r="I83" s="194"/>
      <c r="J83" s="189"/>
      <c r="K83" s="189"/>
      <c r="L83" s="195"/>
      <c r="M83" s="196"/>
      <c r="N83" s="197"/>
      <c r="O83" s="197"/>
      <c r="P83" s="197"/>
      <c r="Q83" s="197"/>
      <c r="R83" s="197"/>
      <c r="S83" s="197"/>
      <c r="T83" s="198"/>
      <c r="AT83" s="199" t="s">
        <v>139</v>
      </c>
      <c r="AU83" s="199" t="s">
        <v>84</v>
      </c>
      <c r="AV83" s="13" t="s">
        <v>86</v>
      </c>
      <c r="AW83" s="13" t="s">
        <v>37</v>
      </c>
      <c r="AX83" s="13" t="s">
        <v>84</v>
      </c>
      <c r="AY83" s="199" t="s">
        <v>130</v>
      </c>
    </row>
    <row r="84" spans="1:65" s="2" customFormat="1" ht="37.9" customHeight="1">
      <c r="A84" s="34"/>
      <c r="B84" s="35"/>
      <c r="C84" s="174" t="s">
        <v>86</v>
      </c>
      <c r="D84" s="174" t="s">
        <v>133</v>
      </c>
      <c r="E84" s="175" t="s">
        <v>501</v>
      </c>
      <c r="F84" s="176" t="s">
        <v>502</v>
      </c>
      <c r="G84" s="177" t="s">
        <v>503</v>
      </c>
      <c r="H84" s="232"/>
      <c r="I84" s="179"/>
      <c r="J84" s="180">
        <f>ROUND(I84*H84,2)</f>
        <v>0</v>
      </c>
      <c r="K84" s="181"/>
      <c r="L84" s="39"/>
      <c r="M84" s="182" t="s">
        <v>35</v>
      </c>
      <c r="N84" s="183" t="s">
        <v>47</v>
      </c>
      <c r="O84" s="64"/>
      <c r="P84" s="184">
        <f>O84*H84</f>
        <v>0</v>
      </c>
      <c r="Q84" s="184">
        <v>0</v>
      </c>
      <c r="R84" s="184">
        <f>Q84*H84</f>
        <v>0</v>
      </c>
      <c r="S84" s="184">
        <v>0</v>
      </c>
      <c r="T84" s="185">
        <f>S84*H84</f>
        <v>0</v>
      </c>
      <c r="U84" s="34"/>
      <c r="V84" s="34"/>
      <c r="W84" s="34"/>
      <c r="X84" s="34"/>
      <c r="Y84" s="34"/>
      <c r="Z84" s="34"/>
      <c r="AA84" s="34"/>
      <c r="AB84" s="34"/>
      <c r="AC84" s="34"/>
      <c r="AD84" s="34"/>
      <c r="AE84" s="34"/>
      <c r="AR84" s="186" t="s">
        <v>137</v>
      </c>
      <c r="AT84" s="186" t="s">
        <v>133</v>
      </c>
      <c r="AU84" s="186" t="s">
        <v>84</v>
      </c>
      <c r="AY84" s="17" t="s">
        <v>130</v>
      </c>
      <c r="BE84" s="187">
        <f>IF(N84="základní",J84,0)</f>
        <v>0</v>
      </c>
      <c r="BF84" s="187">
        <f>IF(N84="snížená",J84,0)</f>
        <v>0</v>
      </c>
      <c r="BG84" s="187">
        <f>IF(N84="zákl. přenesená",J84,0)</f>
        <v>0</v>
      </c>
      <c r="BH84" s="187">
        <f>IF(N84="sníž. přenesená",J84,0)</f>
        <v>0</v>
      </c>
      <c r="BI84" s="187">
        <f>IF(N84="nulová",J84,0)</f>
        <v>0</v>
      </c>
      <c r="BJ84" s="17" t="s">
        <v>84</v>
      </c>
      <c r="BK84" s="187">
        <f>ROUND(I84*H84,2)</f>
        <v>0</v>
      </c>
      <c r="BL84" s="17" t="s">
        <v>137</v>
      </c>
      <c r="BM84" s="186" t="s">
        <v>504</v>
      </c>
    </row>
    <row r="85" spans="1:65" s="2" customFormat="1" ht="19.5">
      <c r="A85" s="34"/>
      <c r="B85" s="35"/>
      <c r="C85" s="36"/>
      <c r="D85" s="190" t="s">
        <v>260</v>
      </c>
      <c r="E85" s="36"/>
      <c r="F85" s="222" t="s">
        <v>505</v>
      </c>
      <c r="G85" s="36"/>
      <c r="H85" s="36"/>
      <c r="I85" s="223"/>
      <c r="J85" s="36"/>
      <c r="K85" s="36"/>
      <c r="L85" s="39"/>
      <c r="M85" s="224"/>
      <c r="N85" s="225"/>
      <c r="O85" s="64"/>
      <c r="P85" s="64"/>
      <c r="Q85" s="64"/>
      <c r="R85" s="64"/>
      <c r="S85" s="64"/>
      <c r="T85" s="65"/>
      <c r="U85" s="34"/>
      <c r="V85" s="34"/>
      <c r="W85" s="34"/>
      <c r="X85" s="34"/>
      <c r="Y85" s="34"/>
      <c r="Z85" s="34"/>
      <c r="AA85" s="34"/>
      <c r="AB85" s="34"/>
      <c r="AC85" s="34"/>
      <c r="AD85" s="34"/>
      <c r="AE85" s="34"/>
      <c r="AT85" s="17" t="s">
        <v>260</v>
      </c>
      <c r="AU85" s="17" t="s">
        <v>84</v>
      </c>
    </row>
    <row r="86" spans="1:65" s="2" customFormat="1" ht="16.5" customHeight="1">
      <c r="A86" s="34"/>
      <c r="B86" s="35"/>
      <c r="C86" s="174" t="s">
        <v>151</v>
      </c>
      <c r="D86" s="174" t="s">
        <v>133</v>
      </c>
      <c r="E86" s="175" t="s">
        <v>506</v>
      </c>
      <c r="F86" s="176" t="s">
        <v>507</v>
      </c>
      <c r="G86" s="177" t="s">
        <v>503</v>
      </c>
      <c r="H86" s="232"/>
      <c r="I86" s="179"/>
      <c r="J86" s="180">
        <f>ROUND(I86*H86,2)</f>
        <v>0</v>
      </c>
      <c r="K86" s="181"/>
      <c r="L86" s="39"/>
      <c r="M86" s="182" t="s">
        <v>35</v>
      </c>
      <c r="N86" s="183" t="s">
        <v>47</v>
      </c>
      <c r="O86" s="64"/>
      <c r="P86" s="184">
        <f>O86*H86</f>
        <v>0</v>
      </c>
      <c r="Q86" s="184">
        <v>0</v>
      </c>
      <c r="R86" s="184">
        <f>Q86*H86</f>
        <v>0</v>
      </c>
      <c r="S86" s="184">
        <v>0</v>
      </c>
      <c r="T86" s="185">
        <f>S86*H86</f>
        <v>0</v>
      </c>
      <c r="U86" s="34"/>
      <c r="V86" s="34"/>
      <c r="W86" s="34"/>
      <c r="X86" s="34"/>
      <c r="Y86" s="34"/>
      <c r="Z86" s="34"/>
      <c r="AA86" s="34"/>
      <c r="AB86" s="34"/>
      <c r="AC86" s="34"/>
      <c r="AD86" s="34"/>
      <c r="AE86" s="34"/>
      <c r="AR86" s="186" t="s">
        <v>137</v>
      </c>
      <c r="AT86" s="186" t="s">
        <v>133</v>
      </c>
      <c r="AU86" s="186" t="s">
        <v>84</v>
      </c>
      <c r="AY86" s="17" t="s">
        <v>130</v>
      </c>
      <c r="BE86" s="187">
        <f>IF(N86="základní",J86,0)</f>
        <v>0</v>
      </c>
      <c r="BF86" s="187">
        <f>IF(N86="snížená",J86,0)</f>
        <v>0</v>
      </c>
      <c r="BG86" s="187">
        <f>IF(N86="zákl. přenesená",J86,0)</f>
        <v>0</v>
      </c>
      <c r="BH86" s="187">
        <f>IF(N86="sníž. přenesená",J86,0)</f>
        <v>0</v>
      </c>
      <c r="BI86" s="187">
        <f>IF(N86="nulová",J86,0)</f>
        <v>0</v>
      </c>
      <c r="BJ86" s="17" t="s">
        <v>84</v>
      </c>
      <c r="BK86" s="187">
        <f>ROUND(I86*H86,2)</f>
        <v>0</v>
      </c>
      <c r="BL86" s="17" t="s">
        <v>137</v>
      </c>
      <c r="BM86" s="186" t="s">
        <v>508</v>
      </c>
    </row>
    <row r="87" spans="1:65" s="2" customFormat="1" ht="19.5">
      <c r="A87" s="34"/>
      <c r="B87" s="35"/>
      <c r="C87" s="36"/>
      <c r="D87" s="190" t="s">
        <v>260</v>
      </c>
      <c r="E87" s="36"/>
      <c r="F87" s="222" t="s">
        <v>509</v>
      </c>
      <c r="G87" s="36"/>
      <c r="H87" s="36"/>
      <c r="I87" s="223"/>
      <c r="J87" s="36"/>
      <c r="K87" s="36"/>
      <c r="L87" s="39"/>
      <c r="M87" s="224"/>
      <c r="N87" s="225"/>
      <c r="O87" s="64"/>
      <c r="P87" s="64"/>
      <c r="Q87" s="64"/>
      <c r="R87" s="64"/>
      <c r="S87" s="64"/>
      <c r="T87" s="65"/>
      <c r="U87" s="34"/>
      <c r="V87" s="34"/>
      <c r="W87" s="34"/>
      <c r="X87" s="34"/>
      <c r="Y87" s="34"/>
      <c r="Z87" s="34"/>
      <c r="AA87" s="34"/>
      <c r="AB87" s="34"/>
      <c r="AC87" s="34"/>
      <c r="AD87" s="34"/>
      <c r="AE87" s="34"/>
      <c r="AT87" s="17" t="s">
        <v>260</v>
      </c>
      <c r="AU87" s="17" t="s">
        <v>84</v>
      </c>
    </row>
    <row r="88" spans="1:65" s="2" customFormat="1" ht="37.9" customHeight="1">
      <c r="A88" s="34"/>
      <c r="B88" s="35"/>
      <c r="C88" s="174" t="s">
        <v>137</v>
      </c>
      <c r="D88" s="174" t="s">
        <v>133</v>
      </c>
      <c r="E88" s="175" t="s">
        <v>510</v>
      </c>
      <c r="F88" s="176" t="s">
        <v>511</v>
      </c>
      <c r="G88" s="177" t="s">
        <v>503</v>
      </c>
      <c r="H88" s="232"/>
      <c r="I88" s="179"/>
      <c r="J88" s="180">
        <f>ROUND(I88*H88,2)</f>
        <v>0</v>
      </c>
      <c r="K88" s="181"/>
      <c r="L88" s="39"/>
      <c r="M88" s="182" t="s">
        <v>35</v>
      </c>
      <c r="N88" s="183" t="s">
        <v>47</v>
      </c>
      <c r="O88" s="64"/>
      <c r="P88" s="184">
        <f>O88*H88</f>
        <v>0</v>
      </c>
      <c r="Q88" s="184">
        <v>0</v>
      </c>
      <c r="R88" s="184">
        <f>Q88*H88</f>
        <v>0</v>
      </c>
      <c r="S88" s="184">
        <v>0</v>
      </c>
      <c r="T88" s="185">
        <f>S88*H88</f>
        <v>0</v>
      </c>
      <c r="U88" s="34"/>
      <c r="V88" s="34"/>
      <c r="W88" s="34"/>
      <c r="X88" s="34"/>
      <c r="Y88" s="34"/>
      <c r="Z88" s="34"/>
      <c r="AA88" s="34"/>
      <c r="AB88" s="34"/>
      <c r="AC88" s="34"/>
      <c r="AD88" s="34"/>
      <c r="AE88" s="34"/>
      <c r="AR88" s="186" t="s">
        <v>137</v>
      </c>
      <c r="AT88" s="186" t="s">
        <v>133</v>
      </c>
      <c r="AU88" s="186" t="s">
        <v>84</v>
      </c>
      <c r="AY88" s="17" t="s">
        <v>130</v>
      </c>
      <c r="BE88" s="187">
        <f>IF(N88="základní",J88,0)</f>
        <v>0</v>
      </c>
      <c r="BF88" s="187">
        <f>IF(N88="snížená",J88,0)</f>
        <v>0</v>
      </c>
      <c r="BG88" s="187">
        <f>IF(N88="zákl. přenesená",J88,0)</f>
        <v>0</v>
      </c>
      <c r="BH88" s="187">
        <f>IF(N88="sníž. přenesená",J88,0)</f>
        <v>0</v>
      </c>
      <c r="BI88" s="187">
        <f>IF(N88="nulová",J88,0)</f>
        <v>0</v>
      </c>
      <c r="BJ88" s="17" t="s">
        <v>84</v>
      </c>
      <c r="BK88" s="187">
        <f>ROUND(I88*H88,2)</f>
        <v>0</v>
      </c>
      <c r="BL88" s="17" t="s">
        <v>137</v>
      </c>
      <c r="BM88" s="186" t="s">
        <v>512</v>
      </c>
    </row>
    <row r="89" spans="1:65" s="2" customFormat="1" ht="16.5" customHeight="1">
      <c r="A89" s="34"/>
      <c r="B89" s="35"/>
      <c r="C89" s="174" t="s">
        <v>131</v>
      </c>
      <c r="D89" s="174" t="s">
        <v>133</v>
      </c>
      <c r="E89" s="175" t="s">
        <v>513</v>
      </c>
      <c r="F89" s="176" t="s">
        <v>514</v>
      </c>
      <c r="G89" s="177" t="s">
        <v>503</v>
      </c>
      <c r="H89" s="232"/>
      <c r="I89" s="179"/>
      <c r="J89" s="180">
        <f>ROUND(I89*H89,2)</f>
        <v>0</v>
      </c>
      <c r="K89" s="181"/>
      <c r="L89" s="39"/>
      <c r="M89" s="182" t="s">
        <v>35</v>
      </c>
      <c r="N89" s="183" t="s">
        <v>47</v>
      </c>
      <c r="O89" s="64"/>
      <c r="P89" s="184">
        <f>O89*H89</f>
        <v>0</v>
      </c>
      <c r="Q89" s="184">
        <v>0</v>
      </c>
      <c r="R89" s="184">
        <f>Q89*H89</f>
        <v>0</v>
      </c>
      <c r="S89" s="184">
        <v>0</v>
      </c>
      <c r="T89" s="185">
        <f>S89*H89</f>
        <v>0</v>
      </c>
      <c r="U89" s="34"/>
      <c r="V89" s="34"/>
      <c r="W89" s="34"/>
      <c r="X89" s="34"/>
      <c r="Y89" s="34"/>
      <c r="Z89" s="34"/>
      <c r="AA89" s="34"/>
      <c r="AB89" s="34"/>
      <c r="AC89" s="34"/>
      <c r="AD89" s="34"/>
      <c r="AE89" s="34"/>
      <c r="AR89" s="186" t="s">
        <v>137</v>
      </c>
      <c r="AT89" s="186" t="s">
        <v>133</v>
      </c>
      <c r="AU89" s="186" t="s">
        <v>84</v>
      </c>
      <c r="AY89" s="17" t="s">
        <v>130</v>
      </c>
      <c r="BE89" s="187">
        <f>IF(N89="základní",J89,0)</f>
        <v>0</v>
      </c>
      <c r="BF89" s="187">
        <f>IF(N89="snížená",J89,0)</f>
        <v>0</v>
      </c>
      <c r="BG89" s="187">
        <f>IF(N89="zákl. přenesená",J89,0)</f>
        <v>0</v>
      </c>
      <c r="BH89" s="187">
        <f>IF(N89="sníž. přenesená",J89,0)</f>
        <v>0</v>
      </c>
      <c r="BI89" s="187">
        <f>IF(N89="nulová",J89,0)</f>
        <v>0</v>
      </c>
      <c r="BJ89" s="17" t="s">
        <v>84</v>
      </c>
      <c r="BK89" s="187">
        <f>ROUND(I89*H89,2)</f>
        <v>0</v>
      </c>
      <c r="BL89" s="17" t="s">
        <v>137</v>
      </c>
      <c r="BM89" s="186" t="s">
        <v>515</v>
      </c>
    </row>
    <row r="90" spans="1:65" s="2" customFormat="1" ht="19.5">
      <c r="A90" s="34"/>
      <c r="B90" s="35"/>
      <c r="C90" s="36"/>
      <c r="D90" s="190" t="s">
        <v>260</v>
      </c>
      <c r="E90" s="36"/>
      <c r="F90" s="222" t="s">
        <v>509</v>
      </c>
      <c r="G90" s="36"/>
      <c r="H90" s="36"/>
      <c r="I90" s="223"/>
      <c r="J90" s="36"/>
      <c r="K90" s="36"/>
      <c r="L90" s="39"/>
      <c r="M90" s="224"/>
      <c r="N90" s="225"/>
      <c r="O90" s="64"/>
      <c r="P90" s="64"/>
      <c r="Q90" s="64"/>
      <c r="R90" s="64"/>
      <c r="S90" s="64"/>
      <c r="T90" s="65"/>
      <c r="U90" s="34"/>
      <c r="V90" s="34"/>
      <c r="W90" s="34"/>
      <c r="X90" s="34"/>
      <c r="Y90" s="34"/>
      <c r="Z90" s="34"/>
      <c r="AA90" s="34"/>
      <c r="AB90" s="34"/>
      <c r="AC90" s="34"/>
      <c r="AD90" s="34"/>
      <c r="AE90" s="34"/>
      <c r="AT90" s="17" t="s">
        <v>260</v>
      </c>
      <c r="AU90" s="17" t="s">
        <v>84</v>
      </c>
    </row>
    <row r="91" spans="1:65" s="2" customFormat="1" ht="49.15" customHeight="1">
      <c r="A91" s="34"/>
      <c r="B91" s="35"/>
      <c r="C91" s="174" t="s">
        <v>170</v>
      </c>
      <c r="D91" s="174" t="s">
        <v>133</v>
      </c>
      <c r="E91" s="175" t="s">
        <v>516</v>
      </c>
      <c r="F91" s="176" t="s">
        <v>517</v>
      </c>
      <c r="G91" s="177" t="s">
        <v>159</v>
      </c>
      <c r="H91" s="178">
        <v>8000</v>
      </c>
      <c r="I91" s="179"/>
      <c r="J91" s="180">
        <f>ROUND(I91*H91,2)</f>
        <v>0</v>
      </c>
      <c r="K91" s="181"/>
      <c r="L91" s="39"/>
      <c r="M91" s="182" t="s">
        <v>35</v>
      </c>
      <c r="N91" s="183" t="s">
        <v>47</v>
      </c>
      <c r="O91" s="64"/>
      <c r="P91" s="184">
        <f>O91*H91</f>
        <v>0</v>
      </c>
      <c r="Q91" s="184">
        <v>0</v>
      </c>
      <c r="R91" s="184">
        <f>Q91*H91</f>
        <v>0</v>
      </c>
      <c r="S91" s="184">
        <v>0</v>
      </c>
      <c r="T91" s="185">
        <f>S91*H91</f>
        <v>0</v>
      </c>
      <c r="U91" s="34"/>
      <c r="V91" s="34"/>
      <c r="W91" s="34"/>
      <c r="X91" s="34"/>
      <c r="Y91" s="34"/>
      <c r="Z91" s="34"/>
      <c r="AA91" s="34"/>
      <c r="AB91" s="34"/>
      <c r="AC91" s="34"/>
      <c r="AD91" s="34"/>
      <c r="AE91" s="34"/>
      <c r="AR91" s="186" t="s">
        <v>137</v>
      </c>
      <c r="AT91" s="186" t="s">
        <v>133</v>
      </c>
      <c r="AU91" s="186" t="s">
        <v>84</v>
      </c>
      <c r="AY91" s="17" t="s">
        <v>130</v>
      </c>
      <c r="BE91" s="187">
        <f>IF(N91="základní",J91,0)</f>
        <v>0</v>
      </c>
      <c r="BF91" s="187">
        <f>IF(N91="snížená",J91,0)</f>
        <v>0</v>
      </c>
      <c r="BG91" s="187">
        <f>IF(N91="zákl. přenesená",J91,0)</f>
        <v>0</v>
      </c>
      <c r="BH91" s="187">
        <f>IF(N91="sníž. přenesená",J91,0)</f>
        <v>0</v>
      </c>
      <c r="BI91" s="187">
        <f>IF(N91="nulová",J91,0)</f>
        <v>0</v>
      </c>
      <c r="BJ91" s="17" t="s">
        <v>84</v>
      </c>
      <c r="BK91" s="187">
        <f>ROUND(I91*H91,2)</f>
        <v>0</v>
      </c>
      <c r="BL91" s="17" t="s">
        <v>137</v>
      </c>
      <c r="BM91" s="186" t="s">
        <v>518</v>
      </c>
    </row>
    <row r="92" spans="1:65" s="13" customFormat="1" ht="11.25">
      <c r="B92" s="188"/>
      <c r="C92" s="189"/>
      <c r="D92" s="190" t="s">
        <v>139</v>
      </c>
      <c r="E92" s="191" t="s">
        <v>35</v>
      </c>
      <c r="F92" s="192" t="s">
        <v>519</v>
      </c>
      <c r="G92" s="189"/>
      <c r="H92" s="193">
        <v>8000</v>
      </c>
      <c r="I92" s="194"/>
      <c r="J92" s="189"/>
      <c r="K92" s="189"/>
      <c r="L92" s="195"/>
      <c r="M92" s="196"/>
      <c r="N92" s="197"/>
      <c r="O92" s="197"/>
      <c r="P92" s="197"/>
      <c r="Q92" s="197"/>
      <c r="R92" s="197"/>
      <c r="S92" s="197"/>
      <c r="T92" s="198"/>
      <c r="AT92" s="199" t="s">
        <v>139</v>
      </c>
      <c r="AU92" s="199" t="s">
        <v>84</v>
      </c>
      <c r="AV92" s="13" t="s">
        <v>86</v>
      </c>
      <c r="AW92" s="13" t="s">
        <v>37</v>
      </c>
      <c r="AX92" s="13" t="s">
        <v>84</v>
      </c>
      <c r="AY92" s="199" t="s">
        <v>130</v>
      </c>
    </row>
    <row r="93" spans="1:65" s="2" customFormat="1" ht="16.5" customHeight="1">
      <c r="A93" s="34"/>
      <c r="B93" s="35"/>
      <c r="C93" s="174" t="s">
        <v>176</v>
      </c>
      <c r="D93" s="174" t="s">
        <v>133</v>
      </c>
      <c r="E93" s="175" t="s">
        <v>520</v>
      </c>
      <c r="F93" s="176" t="s">
        <v>521</v>
      </c>
      <c r="G93" s="177" t="s">
        <v>503</v>
      </c>
      <c r="H93" s="232"/>
      <c r="I93" s="179"/>
      <c r="J93" s="180">
        <f>ROUND(I93*H93,2)</f>
        <v>0</v>
      </c>
      <c r="K93" s="181"/>
      <c r="L93" s="39"/>
      <c r="M93" s="182" t="s">
        <v>35</v>
      </c>
      <c r="N93" s="183" t="s">
        <v>47</v>
      </c>
      <c r="O93" s="64"/>
      <c r="P93" s="184">
        <f>O93*H93</f>
        <v>0</v>
      </c>
      <c r="Q93" s="184">
        <v>0</v>
      </c>
      <c r="R93" s="184">
        <f>Q93*H93</f>
        <v>0</v>
      </c>
      <c r="S93" s="184">
        <v>0</v>
      </c>
      <c r="T93" s="185">
        <f>S93*H93</f>
        <v>0</v>
      </c>
      <c r="U93" s="34"/>
      <c r="V93" s="34"/>
      <c r="W93" s="34"/>
      <c r="X93" s="34"/>
      <c r="Y93" s="34"/>
      <c r="Z93" s="34"/>
      <c r="AA93" s="34"/>
      <c r="AB93" s="34"/>
      <c r="AC93" s="34"/>
      <c r="AD93" s="34"/>
      <c r="AE93" s="34"/>
      <c r="AR93" s="186" t="s">
        <v>137</v>
      </c>
      <c r="AT93" s="186" t="s">
        <v>133</v>
      </c>
      <c r="AU93" s="186" t="s">
        <v>84</v>
      </c>
      <c r="AY93" s="17" t="s">
        <v>130</v>
      </c>
      <c r="BE93" s="187">
        <f>IF(N93="základní",J93,0)</f>
        <v>0</v>
      </c>
      <c r="BF93" s="187">
        <f>IF(N93="snížená",J93,0)</f>
        <v>0</v>
      </c>
      <c r="BG93" s="187">
        <f>IF(N93="zákl. přenesená",J93,0)</f>
        <v>0</v>
      </c>
      <c r="BH93" s="187">
        <f>IF(N93="sníž. přenesená",J93,0)</f>
        <v>0</v>
      </c>
      <c r="BI93" s="187">
        <f>IF(N93="nulová",J93,0)</f>
        <v>0</v>
      </c>
      <c r="BJ93" s="17" t="s">
        <v>84</v>
      </c>
      <c r="BK93" s="187">
        <f>ROUND(I93*H93,2)</f>
        <v>0</v>
      </c>
      <c r="BL93" s="17" t="s">
        <v>137</v>
      </c>
      <c r="BM93" s="186" t="s">
        <v>522</v>
      </c>
    </row>
    <row r="94" spans="1:65" s="2" customFormat="1" ht="19.5">
      <c r="A94" s="34"/>
      <c r="B94" s="35"/>
      <c r="C94" s="36"/>
      <c r="D94" s="190" t="s">
        <v>260</v>
      </c>
      <c r="E94" s="36"/>
      <c r="F94" s="222" t="s">
        <v>509</v>
      </c>
      <c r="G94" s="36"/>
      <c r="H94" s="36"/>
      <c r="I94" s="223"/>
      <c r="J94" s="36"/>
      <c r="K94" s="36"/>
      <c r="L94" s="39"/>
      <c r="M94" s="233"/>
      <c r="N94" s="234"/>
      <c r="O94" s="235"/>
      <c r="P94" s="235"/>
      <c r="Q94" s="235"/>
      <c r="R94" s="235"/>
      <c r="S94" s="235"/>
      <c r="T94" s="236"/>
      <c r="U94" s="34"/>
      <c r="V94" s="34"/>
      <c r="W94" s="34"/>
      <c r="X94" s="34"/>
      <c r="Y94" s="34"/>
      <c r="Z94" s="34"/>
      <c r="AA94" s="34"/>
      <c r="AB94" s="34"/>
      <c r="AC94" s="34"/>
      <c r="AD94" s="34"/>
      <c r="AE94" s="34"/>
      <c r="AT94" s="17" t="s">
        <v>260</v>
      </c>
      <c r="AU94" s="17" t="s">
        <v>84</v>
      </c>
    </row>
    <row r="95" spans="1:65" s="2" customFormat="1" ht="6.95" customHeight="1">
      <c r="A95" s="34"/>
      <c r="B95" s="47"/>
      <c r="C95" s="48"/>
      <c r="D95" s="48"/>
      <c r="E95" s="48"/>
      <c r="F95" s="48"/>
      <c r="G95" s="48"/>
      <c r="H95" s="48"/>
      <c r="I95" s="48"/>
      <c r="J95" s="48"/>
      <c r="K95" s="48"/>
      <c r="L95" s="39"/>
      <c r="M95" s="34"/>
      <c r="O95" s="34"/>
      <c r="P95" s="34"/>
      <c r="Q95" s="34"/>
      <c r="R95" s="34"/>
      <c r="S95" s="34"/>
      <c r="T95" s="34"/>
      <c r="U95" s="34"/>
      <c r="V95" s="34"/>
      <c r="W95" s="34"/>
      <c r="X95" s="34"/>
      <c r="Y95" s="34"/>
      <c r="Z95" s="34"/>
      <c r="AA95" s="34"/>
      <c r="AB95" s="34"/>
      <c r="AC95" s="34"/>
      <c r="AD95" s="34"/>
      <c r="AE95" s="34"/>
    </row>
  </sheetData>
  <sheetProtection algorithmName="SHA-512" hashValue="LFOM6EFaxEvAp0609MOcxeg77Zma3hmkcc5d5yARQK7stUyfzfUYvCcE3YEKnviao9CGy73AlReX7rR9yq1N4g==" saltValue="AXsRhTHJ9t47aFecdbL1fv/hK+PtMhPD8HT8Z7PafkNcTtltSWUYfIdvLW0/D7GQfYxk49iwxHRNEgv30MweHg==" spinCount="100000" sheet="1" objects="1" scenarios="1" formatColumns="0" formatRows="0" autoFilter="0"/>
  <autoFilter ref="C79:K94"/>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2.75"/>
  <cols>
    <col min="1" max="1" width="8.33203125" style="237" customWidth="1"/>
    <col min="2" max="2" width="1.6640625" style="237" customWidth="1"/>
    <col min="3" max="4" width="5" style="237" customWidth="1"/>
    <col min="5" max="5" width="11.6640625" style="237" customWidth="1"/>
    <col min="6" max="6" width="9.1640625" style="237" customWidth="1"/>
    <col min="7" max="7" width="5" style="237" customWidth="1"/>
    <col min="8" max="8" width="77.83203125" style="237" customWidth="1"/>
    <col min="9" max="10" width="20" style="237" customWidth="1"/>
    <col min="11" max="11" width="1.6640625" style="237" customWidth="1"/>
  </cols>
  <sheetData>
    <row r="1" spans="2:11" s="1" customFormat="1" ht="37.5" customHeight="1"/>
    <row r="2" spans="2:11" s="1" customFormat="1" ht="7.5" customHeight="1">
      <c r="B2" s="238"/>
      <c r="C2" s="239"/>
      <c r="D2" s="239"/>
      <c r="E2" s="239"/>
      <c r="F2" s="239"/>
      <c r="G2" s="239"/>
      <c r="H2" s="239"/>
      <c r="I2" s="239"/>
      <c r="J2" s="239"/>
      <c r="K2" s="240"/>
    </row>
    <row r="3" spans="2:11" s="15" customFormat="1" ht="45" customHeight="1">
      <c r="B3" s="241"/>
      <c r="C3" s="369" t="s">
        <v>523</v>
      </c>
      <c r="D3" s="369"/>
      <c r="E3" s="369"/>
      <c r="F3" s="369"/>
      <c r="G3" s="369"/>
      <c r="H3" s="369"/>
      <c r="I3" s="369"/>
      <c r="J3" s="369"/>
      <c r="K3" s="242"/>
    </row>
    <row r="4" spans="2:11" s="1" customFormat="1" ht="25.5" customHeight="1">
      <c r="B4" s="243"/>
      <c r="C4" s="374" t="s">
        <v>524</v>
      </c>
      <c r="D4" s="374"/>
      <c r="E4" s="374"/>
      <c r="F4" s="374"/>
      <c r="G4" s="374"/>
      <c r="H4" s="374"/>
      <c r="I4" s="374"/>
      <c r="J4" s="374"/>
      <c r="K4" s="244"/>
    </row>
    <row r="5" spans="2:11" s="1" customFormat="1" ht="5.25" customHeight="1">
      <c r="B5" s="243"/>
      <c r="C5" s="245"/>
      <c r="D5" s="245"/>
      <c r="E5" s="245"/>
      <c r="F5" s="245"/>
      <c r="G5" s="245"/>
      <c r="H5" s="245"/>
      <c r="I5" s="245"/>
      <c r="J5" s="245"/>
      <c r="K5" s="244"/>
    </row>
    <row r="6" spans="2:11" s="1" customFormat="1" ht="15" customHeight="1">
      <c r="B6" s="243"/>
      <c r="C6" s="373" t="s">
        <v>525</v>
      </c>
      <c r="D6" s="373"/>
      <c r="E6" s="373"/>
      <c r="F6" s="373"/>
      <c r="G6" s="373"/>
      <c r="H6" s="373"/>
      <c r="I6" s="373"/>
      <c r="J6" s="373"/>
      <c r="K6" s="244"/>
    </row>
    <row r="7" spans="2:11" s="1" customFormat="1" ht="15" customHeight="1">
      <c r="B7" s="247"/>
      <c r="C7" s="373" t="s">
        <v>526</v>
      </c>
      <c r="D7" s="373"/>
      <c r="E7" s="373"/>
      <c r="F7" s="373"/>
      <c r="G7" s="373"/>
      <c r="H7" s="373"/>
      <c r="I7" s="373"/>
      <c r="J7" s="373"/>
      <c r="K7" s="244"/>
    </row>
    <row r="8" spans="2:11" s="1" customFormat="1" ht="12.75" customHeight="1">
      <c r="B8" s="247"/>
      <c r="C8" s="246"/>
      <c r="D8" s="246"/>
      <c r="E8" s="246"/>
      <c r="F8" s="246"/>
      <c r="G8" s="246"/>
      <c r="H8" s="246"/>
      <c r="I8" s="246"/>
      <c r="J8" s="246"/>
      <c r="K8" s="244"/>
    </row>
    <row r="9" spans="2:11" s="1" customFormat="1" ht="15" customHeight="1">
      <c r="B9" s="247"/>
      <c r="C9" s="373" t="s">
        <v>527</v>
      </c>
      <c r="D9" s="373"/>
      <c r="E9" s="373"/>
      <c r="F9" s="373"/>
      <c r="G9" s="373"/>
      <c r="H9" s="373"/>
      <c r="I9" s="373"/>
      <c r="J9" s="373"/>
      <c r="K9" s="244"/>
    </row>
    <row r="10" spans="2:11" s="1" customFormat="1" ht="15" customHeight="1">
      <c r="B10" s="247"/>
      <c r="C10" s="246"/>
      <c r="D10" s="373" t="s">
        <v>528</v>
      </c>
      <c r="E10" s="373"/>
      <c r="F10" s="373"/>
      <c r="G10" s="373"/>
      <c r="H10" s="373"/>
      <c r="I10" s="373"/>
      <c r="J10" s="373"/>
      <c r="K10" s="244"/>
    </row>
    <row r="11" spans="2:11" s="1" customFormat="1" ht="15" customHeight="1">
      <c r="B11" s="247"/>
      <c r="C11" s="248"/>
      <c r="D11" s="373" t="s">
        <v>529</v>
      </c>
      <c r="E11" s="373"/>
      <c r="F11" s="373"/>
      <c r="G11" s="373"/>
      <c r="H11" s="373"/>
      <c r="I11" s="373"/>
      <c r="J11" s="373"/>
      <c r="K11" s="244"/>
    </row>
    <row r="12" spans="2:11" s="1" customFormat="1" ht="15" customHeight="1">
      <c r="B12" s="247"/>
      <c r="C12" s="248"/>
      <c r="D12" s="246"/>
      <c r="E12" s="246"/>
      <c r="F12" s="246"/>
      <c r="G12" s="246"/>
      <c r="H12" s="246"/>
      <c r="I12" s="246"/>
      <c r="J12" s="246"/>
      <c r="K12" s="244"/>
    </row>
    <row r="13" spans="2:11" s="1" customFormat="1" ht="15" customHeight="1">
      <c r="B13" s="247"/>
      <c r="C13" s="248"/>
      <c r="D13" s="249" t="s">
        <v>530</v>
      </c>
      <c r="E13" s="246"/>
      <c r="F13" s="246"/>
      <c r="G13" s="246"/>
      <c r="H13" s="246"/>
      <c r="I13" s="246"/>
      <c r="J13" s="246"/>
      <c r="K13" s="244"/>
    </row>
    <row r="14" spans="2:11" s="1" customFormat="1" ht="12.75" customHeight="1">
      <c r="B14" s="247"/>
      <c r="C14" s="248"/>
      <c r="D14" s="248"/>
      <c r="E14" s="248"/>
      <c r="F14" s="248"/>
      <c r="G14" s="248"/>
      <c r="H14" s="248"/>
      <c r="I14" s="248"/>
      <c r="J14" s="248"/>
      <c r="K14" s="244"/>
    </row>
    <row r="15" spans="2:11" s="1" customFormat="1" ht="15" customHeight="1">
      <c r="B15" s="247"/>
      <c r="C15" s="248"/>
      <c r="D15" s="373" t="s">
        <v>531</v>
      </c>
      <c r="E15" s="373"/>
      <c r="F15" s="373"/>
      <c r="G15" s="373"/>
      <c r="H15" s="373"/>
      <c r="I15" s="373"/>
      <c r="J15" s="373"/>
      <c r="K15" s="244"/>
    </row>
    <row r="16" spans="2:11" s="1" customFormat="1" ht="15" customHeight="1">
      <c r="B16" s="247"/>
      <c r="C16" s="248"/>
      <c r="D16" s="373" t="s">
        <v>532</v>
      </c>
      <c r="E16" s="373"/>
      <c r="F16" s="373"/>
      <c r="G16" s="373"/>
      <c r="H16" s="373"/>
      <c r="I16" s="373"/>
      <c r="J16" s="373"/>
      <c r="K16" s="244"/>
    </row>
    <row r="17" spans="2:11" s="1" customFormat="1" ht="15" customHeight="1">
      <c r="B17" s="247"/>
      <c r="C17" s="248"/>
      <c r="D17" s="373" t="s">
        <v>533</v>
      </c>
      <c r="E17" s="373"/>
      <c r="F17" s="373"/>
      <c r="G17" s="373"/>
      <c r="H17" s="373"/>
      <c r="I17" s="373"/>
      <c r="J17" s="373"/>
      <c r="K17" s="244"/>
    </row>
    <row r="18" spans="2:11" s="1" customFormat="1" ht="15" customHeight="1">
      <c r="B18" s="247"/>
      <c r="C18" s="248"/>
      <c r="D18" s="248"/>
      <c r="E18" s="250" t="s">
        <v>83</v>
      </c>
      <c r="F18" s="373" t="s">
        <v>534</v>
      </c>
      <c r="G18" s="373"/>
      <c r="H18" s="373"/>
      <c r="I18" s="373"/>
      <c r="J18" s="373"/>
      <c r="K18" s="244"/>
    </row>
    <row r="19" spans="2:11" s="1" customFormat="1" ht="15" customHeight="1">
      <c r="B19" s="247"/>
      <c r="C19" s="248"/>
      <c r="D19" s="248"/>
      <c r="E19" s="250" t="s">
        <v>535</v>
      </c>
      <c r="F19" s="373" t="s">
        <v>536</v>
      </c>
      <c r="G19" s="373"/>
      <c r="H19" s="373"/>
      <c r="I19" s="373"/>
      <c r="J19" s="373"/>
      <c r="K19" s="244"/>
    </row>
    <row r="20" spans="2:11" s="1" customFormat="1" ht="15" customHeight="1">
      <c r="B20" s="247"/>
      <c r="C20" s="248"/>
      <c r="D20" s="248"/>
      <c r="E20" s="250" t="s">
        <v>537</v>
      </c>
      <c r="F20" s="373" t="s">
        <v>538</v>
      </c>
      <c r="G20" s="373"/>
      <c r="H20" s="373"/>
      <c r="I20" s="373"/>
      <c r="J20" s="373"/>
      <c r="K20" s="244"/>
    </row>
    <row r="21" spans="2:11" s="1" customFormat="1" ht="15" customHeight="1">
      <c r="B21" s="247"/>
      <c r="C21" s="248"/>
      <c r="D21" s="248"/>
      <c r="E21" s="250" t="s">
        <v>102</v>
      </c>
      <c r="F21" s="373" t="s">
        <v>103</v>
      </c>
      <c r="G21" s="373"/>
      <c r="H21" s="373"/>
      <c r="I21" s="373"/>
      <c r="J21" s="373"/>
      <c r="K21" s="244"/>
    </row>
    <row r="22" spans="2:11" s="1" customFormat="1" ht="15" customHeight="1">
      <c r="B22" s="247"/>
      <c r="C22" s="248"/>
      <c r="D22" s="248"/>
      <c r="E22" s="250" t="s">
        <v>286</v>
      </c>
      <c r="F22" s="373" t="s">
        <v>287</v>
      </c>
      <c r="G22" s="373"/>
      <c r="H22" s="373"/>
      <c r="I22" s="373"/>
      <c r="J22" s="373"/>
      <c r="K22" s="244"/>
    </row>
    <row r="23" spans="2:11" s="1" customFormat="1" ht="15" customHeight="1">
      <c r="B23" s="247"/>
      <c r="C23" s="248"/>
      <c r="D23" s="248"/>
      <c r="E23" s="250" t="s">
        <v>539</v>
      </c>
      <c r="F23" s="373" t="s">
        <v>540</v>
      </c>
      <c r="G23" s="373"/>
      <c r="H23" s="373"/>
      <c r="I23" s="373"/>
      <c r="J23" s="373"/>
      <c r="K23" s="244"/>
    </row>
    <row r="24" spans="2:11" s="1" customFormat="1" ht="12.75" customHeight="1">
      <c r="B24" s="247"/>
      <c r="C24" s="248"/>
      <c r="D24" s="248"/>
      <c r="E24" s="248"/>
      <c r="F24" s="248"/>
      <c r="G24" s="248"/>
      <c r="H24" s="248"/>
      <c r="I24" s="248"/>
      <c r="J24" s="248"/>
      <c r="K24" s="244"/>
    </row>
    <row r="25" spans="2:11" s="1" customFormat="1" ht="15" customHeight="1">
      <c r="B25" s="247"/>
      <c r="C25" s="373" t="s">
        <v>541</v>
      </c>
      <c r="D25" s="373"/>
      <c r="E25" s="373"/>
      <c r="F25" s="373"/>
      <c r="G25" s="373"/>
      <c r="H25" s="373"/>
      <c r="I25" s="373"/>
      <c r="J25" s="373"/>
      <c r="K25" s="244"/>
    </row>
    <row r="26" spans="2:11" s="1" customFormat="1" ht="15" customHeight="1">
      <c r="B26" s="247"/>
      <c r="C26" s="373" t="s">
        <v>542</v>
      </c>
      <c r="D26" s="373"/>
      <c r="E26" s="373"/>
      <c r="F26" s="373"/>
      <c r="G26" s="373"/>
      <c r="H26" s="373"/>
      <c r="I26" s="373"/>
      <c r="J26" s="373"/>
      <c r="K26" s="244"/>
    </row>
    <row r="27" spans="2:11" s="1" customFormat="1" ht="15" customHeight="1">
      <c r="B27" s="247"/>
      <c r="C27" s="246"/>
      <c r="D27" s="373" t="s">
        <v>543</v>
      </c>
      <c r="E27" s="373"/>
      <c r="F27" s="373"/>
      <c r="G27" s="373"/>
      <c r="H27" s="373"/>
      <c r="I27" s="373"/>
      <c r="J27" s="373"/>
      <c r="K27" s="244"/>
    </row>
    <row r="28" spans="2:11" s="1" customFormat="1" ht="15" customHeight="1">
      <c r="B28" s="247"/>
      <c r="C28" s="248"/>
      <c r="D28" s="373" t="s">
        <v>544</v>
      </c>
      <c r="E28" s="373"/>
      <c r="F28" s="373"/>
      <c r="G28" s="373"/>
      <c r="H28" s="373"/>
      <c r="I28" s="373"/>
      <c r="J28" s="373"/>
      <c r="K28" s="244"/>
    </row>
    <row r="29" spans="2:11" s="1" customFormat="1" ht="12.75" customHeight="1">
      <c r="B29" s="247"/>
      <c r="C29" s="248"/>
      <c r="D29" s="248"/>
      <c r="E29" s="248"/>
      <c r="F29" s="248"/>
      <c r="G29" s="248"/>
      <c r="H29" s="248"/>
      <c r="I29" s="248"/>
      <c r="J29" s="248"/>
      <c r="K29" s="244"/>
    </row>
    <row r="30" spans="2:11" s="1" customFormat="1" ht="15" customHeight="1">
      <c r="B30" s="247"/>
      <c r="C30" s="248"/>
      <c r="D30" s="373" t="s">
        <v>545</v>
      </c>
      <c r="E30" s="373"/>
      <c r="F30" s="373"/>
      <c r="G30" s="373"/>
      <c r="H30" s="373"/>
      <c r="I30" s="373"/>
      <c r="J30" s="373"/>
      <c r="K30" s="244"/>
    </row>
    <row r="31" spans="2:11" s="1" customFormat="1" ht="15" customHeight="1">
      <c r="B31" s="247"/>
      <c r="C31" s="248"/>
      <c r="D31" s="373" t="s">
        <v>546</v>
      </c>
      <c r="E31" s="373"/>
      <c r="F31" s="373"/>
      <c r="G31" s="373"/>
      <c r="H31" s="373"/>
      <c r="I31" s="373"/>
      <c r="J31" s="373"/>
      <c r="K31" s="244"/>
    </row>
    <row r="32" spans="2:11" s="1" customFormat="1" ht="12.75" customHeight="1">
      <c r="B32" s="247"/>
      <c r="C32" s="248"/>
      <c r="D32" s="248"/>
      <c r="E32" s="248"/>
      <c r="F32" s="248"/>
      <c r="G32" s="248"/>
      <c r="H32" s="248"/>
      <c r="I32" s="248"/>
      <c r="J32" s="248"/>
      <c r="K32" s="244"/>
    </row>
    <row r="33" spans="2:11" s="1" customFormat="1" ht="15" customHeight="1">
      <c r="B33" s="247"/>
      <c r="C33" s="248"/>
      <c r="D33" s="373" t="s">
        <v>547</v>
      </c>
      <c r="E33" s="373"/>
      <c r="F33" s="373"/>
      <c r="G33" s="373"/>
      <c r="H33" s="373"/>
      <c r="I33" s="373"/>
      <c r="J33" s="373"/>
      <c r="K33" s="244"/>
    </row>
    <row r="34" spans="2:11" s="1" customFormat="1" ht="15" customHeight="1">
      <c r="B34" s="247"/>
      <c r="C34" s="248"/>
      <c r="D34" s="373" t="s">
        <v>548</v>
      </c>
      <c r="E34" s="373"/>
      <c r="F34" s="373"/>
      <c r="G34" s="373"/>
      <c r="H34" s="373"/>
      <c r="I34" s="373"/>
      <c r="J34" s="373"/>
      <c r="K34" s="244"/>
    </row>
    <row r="35" spans="2:11" s="1" customFormat="1" ht="15" customHeight="1">
      <c r="B35" s="247"/>
      <c r="C35" s="248"/>
      <c r="D35" s="373" t="s">
        <v>549</v>
      </c>
      <c r="E35" s="373"/>
      <c r="F35" s="373"/>
      <c r="G35" s="373"/>
      <c r="H35" s="373"/>
      <c r="I35" s="373"/>
      <c r="J35" s="373"/>
      <c r="K35" s="244"/>
    </row>
    <row r="36" spans="2:11" s="1" customFormat="1" ht="15" customHeight="1">
      <c r="B36" s="247"/>
      <c r="C36" s="248"/>
      <c r="D36" s="246"/>
      <c r="E36" s="249" t="s">
        <v>116</v>
      </c>
      <c r="F36" s="246"/>
      <c r="G36" s="373" t="s">
        <v>550</v>
      </c>
      <c r="H36" s="373"/>
      <c r="I36" s="373"/>
      <c r="J36" s="373"/>
      <c r="K36" s="244"/>
    </row>
    <row r="37" spans="2:11" s="1" customFormat="1" ht="30.75" customHeight="1">
      <c r="B37" s="247"/>
      <c r="C37" s="248"/>
      <c r="D37" s="246"/>
      <c r="E37" s="249" t="s">
        <v>551</v>
      </c>
      <c r="F37" s="246"/>
      <c r="G37" s="373" t="s">
        <v>552</v>
      </c>
      <c r="H37" s="373"/>
      <c r="I37" s="373"/>
      <c r="J37" s="373"/>
      <c r="K37" s="244"/>
    </row>
    <row r="38" spans="2:11" s="1" customFormat="1" ht="15" customHeight="1">
      <c r="B38" s="247"/>
      <c r="C38" s="248"/>
      <c r="D38" s="246"/>
      <c r="E38" s="249" t="s">
        <v>57</v>
      </c>
      <c r="F38" s="246"/>
      <c r="G38" s="373" t="s">
        <v>553</v>
      </c>
      <c r="H38" s="373"/>
      <c r="I38" s="373"/>
      <c r="J38" s="373"/>
      <c r="K38" s="244"/>
    </row>
    <row r="39" spans="2:11" s="1" customFormat="1" ht="15" customHeight="1">
      <c r="B39" s="247"/>
      <c r="C39" s="248"/>
      <c r="D39" s="246"/>
      <c r="E39" s="249" t="s">
        <v>58</v>
      </c>
      <c r="F39" s="246"/>
      <c r="G39" s="373" t="s">
        <v>554</v>
      </c>
      <c r="H39" s="373"/>
      <c r="I39" s="373"/>
      <c r="J39" s="373"/>
      <c r="K39" s="244"/>
    </row>
    <row r="40" spans="2:11" s="1" customFormat="1" ht="15" customHeight="1">
      <c r="B40" s="247"/>
      <c r="C40" s="248"/>
      <c r="D40" s="246"/>
      <c r="E40" s="249" t="s">
        <v>117</v>
      </c>
      <c r="F40" s="246"/>
      <c r="G40" s="373" t="s">
        <v>555</v>
      </c>
      <c r="H40" s="373"/>
      <c r="I40" s="373"/>
      <c r="J40" s="373"/>
      <c r="K40" s="244"/>
    </row>
    <row r="41" spans="2:11" s="1" customFormat="1" ht="15" customHeight="1">
      <c r="B41" s="247"/>
      <c r="C41" s="248"/>
      <c r="D41" s="246"/>
      <c r="E41" s="249" t="s">
        <v>118</v>
      </c>
      <c r="F41" s="246"/>
      <c r="G41" s="373" t="s">
        <v>556</v>
      </c>
      <c r="H41" s="373"/>
      <c r="I41" s="373"/>
      <c r="J41" s="373"/>
      <c r="K41" s="244"/>
    </row>
    <row r="42" spans="2:11" s="1" customFormat="1" ht="15" customHeight="1">
      <c r="B42" s="247"/>
      <c r="C42" s="248"/>
      <c r="D42" s="246"/>
      <c r="E42" s="249" t="s">
        <v>557</v>
      </c>
      <c r="F42" s="246"/>
      <c r="G42" s="373" t="s">
        <v>558</v>
      </c>
      <c r="H42" s="373"/>
      <c r="I42" s="373"/>
      <c r="J42" s="373"/>
      <c r="K42" s="244"/>
    </row>
    <row r="43" spans="2:11" s="1" customFormat="1" ht="15" customHeight="1">
      <c r="B43" s="247"/>
      <c r="C43" s="248"/>
      <c r="D43" s="246"/>
      <c r="E43" s="249"/>
      <c r="F43" s="246"/>
      <c r="G43" s="373" t="s">
        <v>559</v>
      </c>
      <c r="H43" s="373"/>
      <c r="I43" s="373"/>
      <c r="J43" s="373"/>
      <c r="K43" s="244"/>
    </row>
    <row r="44" spans="2:11" s="1" customFormat="1" ht="15" customHeight="1">
      <c r="B44" s="247"/>
      <c r="C44" s="248"/>
      <c r="D44" s="246"/>
      <c r="E44" s="249" t="s">
        <v>560</v>
      </c>
      <c r="F44" s="246"/>
      <c r="G44" s="373" t="s">
        <v>561</v>
      </c>
      <c r="H44" s="373"/>
      <c r="I44" s="373"/>
      <c r="J44" s="373"/>
      <c r="K44" s="244"/>
    </row>
    <row r="45" spans="2:11" s="1" customFormat="1" ht="15" customHeight="1">
      <c r="B45" s="247"/>
      <c r="C45" s="248"/>
      <c r="D45" s="246"/>
      <c r="E45" s="249" t="s">
        <v>120</v>
      </c>
      <c r="F45" s="246"/>
      <c r="G45" s="373" t="s">
        <v>562</v>
      </c>
      <c r="H45" s="373"/>
      <c r="I45" s="373"/>
      <c r="J45" s="373"/>
      <c r="K45" s="244"/>
    </row>
    <row r="46" spans="2:11" s="1" customFormat="1" ht="12.75" customHeight="1">
      <c r="B46" s="247"/>
      <c r="C46" s="248"/>
      <c r="D46" s="246"/>
      <c r="E46" s="246"/>
      <c r="F46" s="246"/>
      <c r="G46" s="246"/>
      <c r="H46" s="246"/>
      <c r="I46" s="246"/>
      <c r="J46" s="246"/>
      <c r="K46" s="244"/>
    </row>
    <row r="47" spans="2:11" s="1" customFormat="1" ht="15" customHeight="1">
      <c r="B47" s="247"/>
      <c r="C47" s="248"/>
      <c r="D47" s="373" t="s">
        <v>563</v>
      </c>
      <c r="E47" s="373"/>
      <c r="F47" s="373"/>
      <c r="G47" s="373"/>
      <c r="H47" s="373"/>
      <c r="I47" s="373"/>
      <c r="J47" s="373"/>
      <c r="K47" s="244"/>
    </row>
    <row r="48" spans="2:11" s="1" customFormat="1" ht="15" customHeight="1">
      <c r="B48" s="247"/>
      <c r="C48" s="248"/>
      <c r="D48" s="248"/>
      <c r="E48" s="373" t="s">
        <v>564</v>
      </c>
      <c r="F48" s="373"/>
      <c r="G48" s="373"/>
      <c r="H48" s="373"/>
      <c r="I48" s="373"/>
      <c r="J48" s="373"/>
      <c r="K48" s="244"/>
    </row>
    <row r="49" spans="2:11" s="1" customFormat="1" ht="15" customHeight="1">
      <c r="B49" s="247"/>
      <c r="C49" s="248"/>
      <c r="D49" s="248"/>
      <c r="E49" s="373" t="s">
        <v>565</v>
      </c>
      <c r="F49" s="373"/>
      <c r="G49" s="373"/>
      <c r="H49" s="373"/>
      <c r="I49" s="373"/>
      <c r="J49" s="373"/>
      <c r="K49" s="244"/>
    </row>
    <row r="50" spans="2:11" s="1" customFormat="1" ht="15" customHeight="1">
      <c r="B50" s="247"/>
      <c r="C50" s="248"/>
      <c r="D50" s="248"/>
      <c r="E50" s="373" t="s">
        <v>566</v>
      </c>
      <c r="F50" s="373"/>
      <c r="G50" s="373"/>
      <c r="H50" s="373"/>
      <c r="I50" s="373"/>
      <c r="J50" s="373"/>
      <c r="K50" s="244"/>
    </row>
    <row r="51" spans="2:11" s="1" customFormat="1" ht="15" customHeight="1">
      <c r="B51" s="247"/>
      <c r="C51" s="248"/>
      <c r="D51" s="373" t="s">
        <v>567</v>
      </c>
      <c r="E51" s="373"/>
      <c r="F51" s="373"/>
      <c r="G51" s="373"/>
      <c r="H51" s="373"/>
      <c r="I51" s="373"/>
      <c r="J51" s="373"/>
      <c r="K51" s="244"/>
    </row>
    <row r="52" spans="2:11" s="1" customFormat="1" ht="25.5" customHeight="1">
      <c r="B52" s="243"/>
      <c r="C52" s="374" t="s">
        <v>568</v>
      </c>
      <c r="D52" s="374"/>
      <c r="E52" s="374"/>
      <c r="F52" s="374"/>
      <c r="G52" s="374"/>
      <c r="H52" s="374"/>
      <c r="I52" s="374"/>
      <c r="J52" s="374"/>
      <c r="K52" s="244"/>
    </row>
    <row r="53" spans="2:11" s="1" customFormat="1" ht="5.25" customHeight="1">
      <c r="B53" s="243"/>
      <c r="C53" s="245"/>
      <c r="D53" s="245"/>
      <c r="E53" s="245"/>
      <c r="F53" s="245"/>
      <c r="G53" s="245"/>
      <c r="H53" s="245"/>
      <c r="I53" s="245"/>
      <c r="J53" s="245"/>
      <c r="K53" s="244"/>
    </row>
    <row r="54" spans="2:11" s="1" customFormat="1" ht="15" customHeight="1">
      <c r="B54" s="243"/>
      <c r="C54" s="373" t="s">
        <v>569</v>
      </c>
      <c r="D54" s="373"/>
      <c r="E54" s="373"/>
      <c r="F54" s="373"/>
      <c r="G54" s="373"/>
      <c r="H54" s="373"/>
      <c r="I54" s="373"/>
      <c r="J54" s="373"/>
      <c r="K54" s="244"/>
    </row>
    <row r="55" spans="2:11" s="1" customFormat="1" ht="15" customHeight="1">
      <c r="B55" s="243"/>
      <c r="C55" s="373" t="s">
        <v>570</v>
      </c>
      <c r="D55" s="373"/>
      <c r="E55" s="373"/>
      <c r="F55" s="373"/>
      <c r="G55" s="373"/>
      <c r="H55" s="373"/>
      <c r="I55" s="373"/>
      <c r="J55" s="373"/>
      <c r="K55" s="244"/>
    </row>
    <row r="56" spans="2:11" s="1" customFormat="1" ht="12.75" customHeight="1">
      <c r="B56" s="243"/>
      <c r="C56" s="246"/>
      <c r="D56" s="246"/>
      <c r="E56" s="246"/>
      <c r="F56" s="246"/>
      <c r="G56" s="246"/>
      <c r="H56" s="246"/>
      <c r="I56" s="246"/>
      <c r="J56" s="246"/>
      <c r="K56" s="244"/>
    </row>
    <row r="57" spans="2:11" s="1" customFormat="1" ht="15" customHeight="1">
      <c r="B57" s="243"/>
      <c r="C57" s="373" t="s">
        <v>571</v>
      </c>
      <c r="D57" s="373"/>
      <c r="E57" s="373"/>
      <c r="F57" s="373"/>
      <c r="G57" s="373"/>
      <c r="H57" s="373"/>
      <c r="I57" s="373"/>
      <c r="J57" s="373"/>
      <c r="K57" s="244"/>
    </row>
    <row r="58" spans="2:11" s="1" customFormat="1" ht="15" customHeight="1">
      <c r="B58" s="243"/>
      <c r="C58" s="248"/>
      <c r="D58" s="373" t="s">
        <v>572</v>
      </c>
      <c r="E58" s="373"/>
      <c r="F58" s="373"/>
      <c r="G58" s="373"/>
      <c r="H58" s="373"/>
      <c r="I58" s="373"/>
      <c r="J58" s="373"/>
      <c r="K58" s="244"/>
    </row>
    <row r="59" spans="2:11" s="1" customFormat="1" ht="15" customHeight="1">
      <c r="B59" s="243"/>
      <c r="C59" s="248"/>
      <c r="D59" s="373" t="s">
        <v>573</v>
      </c>
      <c r="E59" s="373"/>
      <c r="F59" s="373"/>
      <c r="G59" s="373"/>
      <c r="H59" s="373"/>
      <c r="I59" s="373"/>
      <c r="J59" s="373"/>
      <c r="K59" s="244"/>
    </row>
    <row r="60" spans="2:11" s="1" customFormat="1" ht="15" customHeight="1">
      <c r="B60" s="243"/>
      <c r="C60" s="248"/>
      <c r="D60" s="373" t="s">
        <v>574</v>
      </c>
      <c r="E60" s="373"/>
      <c r="F60" s="373"/>
      <c r="G60" s="373"/>
      <c r="H60" s="373"/>
      <c r="I60" s="373"/>
      <c r="J60" s="373"/>
      <c r="K60" s="244"/>
    </row>
    <row r="61" spans="2:11" s="1" customFormat="1" ht="15" customHeight="1">
      <c r="B61" s="243"/>
      <c r="C61" s="248"/>
      <c r="D61" s="373" t="s">
        <v>575</v>
      </c>
      <c r="E61" s="373"/>
      <c r="F61" s="373"/>
      <c r="G61" s="373"/>
      <c r="H61" s="373"/>
      <c r="I61" s="373"/>
      <c r="J61" s="373"/>
      <c r="K61" s="244"/>
    </row>
    <row r="62" spans="2:11" s="1" customFormat="1" ht="15" customHeight="1">
      <c r="B62" s="243"/>
      <c r="C62" s="248"/>
      <c r="D62" s="375" t="s">
        <v>576</v>
      </c>
      <c r="E62" s="375"/>
      <c r="F62" s="375"/>
      <c r="G62" s="375"/>
      <c r="H62" s="375"/>
      <c r="I62" s="375"/>
      <c r="J62" s="375"/>
      <c r="K62" s="244"/>
    </row>
    <row r="63" spans="2:11" s="1" customFormat="1" ht="15" customHeight="1">
      <c r="B63" s="243"/>
      <c r="C63" s="248"/>
      <c r="D63" s="373" t="s">
        <v>577</v>
      </c>
      <c r="E63" s="373"/>
      <c r="F63" s="373"/>
      <c r="G63" s="373"/>
      <c r="H63" s="373"/>
      <c r="I63" s="373"/>
      <c r="J63" s="373"/>
      <c r="K63" s="244"/>
    </row>
    <row r="64" spans="2:11" s="1" customFormat="1" ht="12.75" customHeight="1">
      <c r="B64" s="243"/>
      <c r="C64" s="248"/>
      <c r="D64" s="248"/>
      <c r="E64" s="251"/>
      <c r="F64" s="248"/>
      <c r="G64" s="248"/>
      <c r="H64" s="248"/>
      <c r="I64" s="248"/>
      <c r="J64" s="248"/>
      <c r="K64" s="244"/>
    </row>
    <row r="65" spans="2:11" s="1" customFormat="1" ht="15" customHeight="1">
      <c r="B65" s="243"/>
      <c r="C65" s="248"/>
      <c r="D65" s="373" t="s">
        <v>578</v>
      </c>
      <c r="E65" s="373"/>
      <c r="F65" s="373"/>
      <c r="G65" s="373"/>
      <c r="H65" s="373"/>
      <c r="I65" s="373"/>
      <c r="J65" s="373"/>
      <c r="K65" s="244"/>
    </row>
    <row r="66" spans="2:11" s="1" customFormat="1" ht="15" customHeight="1">
      <c r="B66" s="243"/>
      <c r="C66" s="248"/>
      <c r="D66" s="375" t="s">
        <v>579</v>
      </c>
      <c r="E66" s="375"/>
      <c r="F66" s="375"/>
      <c r="G66" s="375"/>
      <c r="H66" s="375"/>
      <c r="I66" s="375"/>
      <c r="J66" s="375"/>
      <c r="K66" s="244"/>
    </row>
    <row r="67" spans="2:11" s="1" customFormat="1" ht="15" customHeight="1">
      <c r="B67" s="243"/>
      <c r="C67" s="248"/>
      <c r="D67" s="373" t="s">
        <v>580</v>
      </c>
      <c r="E67" s="373"/>
      <c r="F67" s="373"/>
      <c r="G67" s="373"/>
      <c r="H67" s="373"/>
      <c r="I67" s="373"/>
      <c r="J67" s="373"/>
      <c r="K67" s="244"/>
    </row>
    <row r="68" spans="2:11" s="1" customFormat="1" ht="15" customHeight="1">
      <c r="B68" s="243"/>
      <c r="C68" s="248"/>
      <c r="D68" s="373" t="s">
        <v>581</v>
      </c>
      <c r="E68" s="373"/>
      <c r="F68" s="373"/>
      <c r="G68" s="373"/>
      <c r="H68" s="373"/>
      <c r="I68" s="373"/>
      <c r="J68" s="373"/>
      <c r="K68" s="244"/>
    </row>
    <row r="69" spans="2:11" s="1" customFormat="1" ht="15" customHeight="1">
      <c r="B69" s="243"/>
      <c r="C69" s="248"/>
      <c r="D69" s="373" t="s">
        <v>582</v>
      </c>
      <c r="E69" s="373"/>
      <c r="F69" s="373"/>
      <c r="G69" s="373"/>
      <c r="H69" s="373"/>
      <c r="I69" s="373"/>
      <c r="J69" s="373"/>
      <c r="K69" s="244"/>
    </row>
    <row r="70" spans="2:11" s="1" customFormat="1" ht="15" customHeight="1">
      <c r="B70" s="243"/>
      <c r="C70" s="248"/>
      <c r="D70" s="373" t="s">
        <v>583</v>
      </c>
      <c r="E70" s="373"/>
      <c r="F70" s="373"/>
      <c r="G70" s="373"/>
      <c r="H70" s="373"/>
      <c r="I70" s="373"/>
      <c r="J70" s="373"/>
      <c r="K70" s="244"/>
    </row>
    <row r="71" spans="2:11" s="1" customFormat="1" ht="12.75" customHeight="1">
      <c r="B71" s="252"/>
      <c r="C71" s="253"/>
      <c r="D71" s="253"/>
      <c r="E71" s="253"/>
      <c r="F71" s="253"/>
      <c r="G71" s="253"/>
      <c r="H71" s="253"/>
      <c r="I71" s="253"/>
      <c r="J71" s="253"/>
      <c r="K71" s="254"/>
    </row>
    <row r="72" spans="2:11" s="1" customFormat="1" ht="18.75" customHeight="1">
      <c r="B72" s="255"/>
      <c r="C72" s="255"/>
      <c r="D72" s="255"/>
      <c r="E72" s="255"/>
      <c r="F72" s="255"/>
      <c r="G72" s="255"/>
      <c r="H72" s="255"/>
      <c r="I72" s="255"/>
      <c r="J72" s="255"/>
      <c r="K72" s="256"/>
    </row>
    <row r="73" spans="2:11" s="1" customFormat="1" ht="18.75" customHeight="1">
      <c r="B73" s="256"/>
      <c r="C73" s="256"/>
      <c r="D73" s="256"/>
      <c r="E73" s="256"/>
      <c r="F73" s="256"/>
      <c r="G73" s="256"/>
      <c r="H73" s="256"/>
      <c r="I73" s="256"/>
      <c r="J73" s="256"/>
      <c r="K73" s="256"/>
    </row>
    <row r="74" spans="2:11" s="1" customFormat="1" ht="7.5" customHeight="1">
      <c r="B74" s="257"/>
      <c r="C74" s="258"/>
      <c r="D74" s="258"/>
      <c r="E74" s="258"/>
      <c r="F74" s="258"/>
      <c r="G74" s="258"/>
      <c r="H74" s="258"/>
      <c r="I74" s="258"/>
      <c r="J74" s="258"/>
      <c r="K74" s="259"/>
    </row>
    <row r="75" spans="2:11" s="1" customFormat="1" ht="45" customHeight="1">
      <c r="B75" s="260"/>
      <c r="C75" s="368" t="s">
        <v>584</v>
      </c>
      <c r="D75" s="368"/>
      <c r="E75" s="368"/>
      <c r="F75" s="368"/>
      <c r="G75" s="368"/>
      <c r="H75" s="368"/>
      <c r="I75" s="368"/>
      <c r="J75" s="368"/>
      <c r="K75" s="261"/>
    </row>
    <row r="76" spans="2:11" s="1" customFormat="1" ht="17.25" customHeight="1">
      <c r="B76" s="260"/>
      <c r="C76" s="262" t="s">
        <v>585</v>
      </c>
      <c r="D76" s="262"/>
      <c r="E76" s="262"/>
      <c r="F76" s="262" t="s">
        <v>586</v>
      </c>
      <c r="G76" s="263"/>
      <c r="H76" s="262" t="s">
        <v>58</v>
      </c>
      <c r="I76" s="262" t="s">
        <v>61</v>
      </c>
      <c r="J76" s="262" t="s">
        <v>587</v>
      </c>
      <c r="K76" s="261"/>
    </row>
    <row r="77" spans="2:11" s="1" customFormat="1" ht="17.25" customHeight="1">
      <c r="B77" s="260"/>
      <c r="C77" s="264" t="s">
        <v>588</v>
      </c>
      <c r="D77" s="264"/>
      <c r="E77" s="264"/>
      <c r="F77" s="265" t="s">
        <v>589</v>
      </c>
      <c r="G77" s="266"/>
      <c r="H77" s="264"/>
      <c r="I77" s="264"/>
      <c r="J77" s="264" t="s">
        <v>590</v>
      </c>
      <c r="K77" s="261"/>
    </row>
    <row r="78" spans="2:11" s="1" customFormat="1" ht="5.25" customHeight="1">
      <c r="B78" s="260"/>
      <c r="C78" s="267"/>
      <c r="D78" s="267"/>
      <c r="E78" s="267"/>
      <c r="F78" s="267"/>
      <c r="G78" s="268"/>
      <c r="H78" s="267"/>
      <c r="I78" s="267"/>
      <c r="J78" s="267"/>
      <c r="K78" s="261"/>
    </row>
    <row r="79" spans="2:11" s="1" customFormat="1" ht="15" customHeight="1">
      <c r="B79" s="260"/>
      <c r="C79" s="249" t="s">
        <v>57</v>
      </c>
      <c r="D79" s="269"/>
      <c r="E79" s="269"/>
      <c r="F79" s="270" t="s">
        <v>591</v>
      </c>
      <c r="G79" s="271"/>
      <c r="H79" s="249" t="s">
        <v>592</v>
      </c>
      <c r="I79" s="249" t="s">
        <v>593</v>
      </c>
      <c r="J79" s="249">
        <v>20</v>
      </c>
      <c r="K79" s="261"/>
    </row>
    <row r="80" spans="2:11" s="1" customFormat="1" ht="15" customHeight="1">
      <c r="B80" s="260"/>
      <c r="C80" s="249" t="s">
        <v>594</v>
      </c>
      <c r="D80" s="249"/>
      <c r="E80" s="249"/>
      <c r="F80" s="270" t="s">
        <v>591</v>
      </c>
      <c r="G80" s="271"/>
      <c r="H80" s="249" t="s">
        <v>595</v>
      </c>
      <c r="I80" s="249" t="s">
        <v>593</v>
      </c>
      <c r="J80" s="249">
        <v>120</v>
      </c>
      <c r="K80" s="261"/>
    </row>
    <row r="81" spans="2:11" s="1" customFormat="1" ht="15" customHeight="1">
      <c r="B81" s="272"/>
      <c r="C81" s="249" t="s">
        <v>596</v>
      </c>
      <c r="D81" s="249"/>
      <c r="E81" s="249"/>
      <c r="F81" s="270" t="s">
        <v>597</v>
      </c>
      <c r="G81" s="271"/>
      <c r="H81" s="249" t="s">
        <v>598</v>
      </c>
      <c r="I81" s="249" t="s">
        <v>593</v>
      </c>
      <c r="J81" s="249">
        <v>50</v>
      </c>
      <c r="K81" s="261"/>
    </row>
    <row r="82" spans="2:11" s="1" customFormat="1" ht="15" customHeight="1">
      <c r="B82" s="272"/>
      <c r="C82" s="249" t="s">
        <v>599</v>
      </c>
      <c r="D82" s="249"/>
      <c r="E82" s="249"/>
      <c r="F82" s="270" t="s">
        <v>591</v>
      </c>
      <c r="G82" s="271"/>
      <c r="H82" s="249" t="s">
        <v>600</v>
      </c>
      <c r="I82" s="249" t="s">
        <v>601</v>
      </c>
      <c r="J82" s="249"/>
      <c r="K82" s="261"/>
    </row>
    <row r="83" spans="2:11" s="1" customFormat="1" ht="15" customHeight="1">
      <c r="B83" s="272"/>
      <c r="C83" s="273" t="s">
        <v>602</v>
      </c>
      <c r="D83" s="273"/>
      <c r="E83" s="273"/>
      <c r="F83" s="274" t="s">
        <v>597</v>
      </c>
      <c r="G83" s="273"/>
      <c r="H83" s="273" t="s">
        <v>603</v>
      </c>
      <c r="I83" s="273" t="s">
        <v>593</v>
      </c>
      <c r="J83" s="273">
        <v>15</v>
      </c>
      <c r="K83" s="261"/>
    </row>
    <row r="84" spans="2:11" s="1" customFormat="1" ht="15" customHeight="1">
      <c r="B84" s="272"/>
      <c r="C84" s="273" t="s">
        <v>604</v>
      </c>
      <c r="D84" s="273"/>
      <c r="E84" s="273"/>
      <c r="F84" s="274" t="s">
        <v>597</v>
      </c>
      <c r="G84" s="273"/>
      <c r="H84" s="273" t="s">
        <v>605</v>
      </c>
      <c r="I84" s="273" t="s">
        <v>593</v>
      </c>
      <c r="J84" s="273">
        <v>15</v>
      </c>
      <c r="K84" s="261"/>
    </row>
    <row r="85" spans="2:11" s="1" customFormat="1" ht="15" customHeight="1">
      <c r="B85" s="272"/>
      <c r="C85" s="273" t="s">
        <v>606</v>
      </c>
      <c r="D85" s="273"/>
      <c r="E85" s="273"/>
      <c r="F85" s="274" t="s">
        <v>597</v>
      </c>
      <c r="G85" s="273"/>
      <c r="H85" s="273" t="s">
        <v>607</v>
      </c>
      <c r="I85" s="273" t="s">
        <v>593</v>
      </c>
      <c r="J85" s="273">
        <v>20</v>
      </c>
      <c r="K85" s="261"/>
    </row>
    <row r="86" spans="2:11" s="1" customFormat="1" ht="15" customHeight="1">
      <c r="B86" s="272"/>
      <c r="C86" s="273" t="s">
        <v>608</v>
      </c>
      <c r="D86" s="273"/>
      <c r="E86" s="273"/>
      <c r="F86" s="274" t="s">
        <v>597</v>
      </c>
      <c r="G86" s="273"/>
      <c r="H86" s="273" t="s">
        <v>609</v>
      </c>
      <c r="I86" s="273" t="s">
        <v>593</v>
      </c>
      <c r="J86" s="273">
        <v>20</v>
      </c>
      <c r="K86" s="261"/>
    </row>
    <row r="87" spans="2:11" s="1" customFormat="1" ht="15" customHeight="1">
      <c r="B87" s="272"/>
      <c r="C87" s="249" t="s">
        <v>610</v>
      </c>
      <c r="D87" s="249"/>
      <c r="E87" s="249"/>
      <c r="F87" s="270" t="s">
        <v>597</v>
      </c>
      <c r="G87" s="271"/>
      <c r="H87" s="249" t="s">
        <v>611</v>
      </c>
      <c r="I87" s="249" t="s">
        <v>593</v>
      </c>
      <c r="J87" s="249">
        <v>50</v>
      </c>
      <c r="K87" s="261"/>
    </row>
    <row r="88" spans="2:11" s="1" customFormat="1" ht="15" customHeight="1">
      <c r="B88" s="272"/>
      <c r="C88" s="249" t="s">
        <v>612</v>
      </c>
      <c r="D88" s="249"/>
      <c r="E88" s="249"/>
      <c r="F88" s="270" t="s">
        <v>597</v>
      </c>
      <c r="G88" s="271"/>
      <c r="H88" s="249" t="s">
        <v>613</v>
      </c>
      <c r="I88" s="249" t="s">
        <v>593</v>
      </c>
      <c r="J88" s="249">
        <v>20</v>
      </c>
      <c r="K88" s="261"/>
    </row>
    <row r="89" spans="2:11" s="1" customFormat="1" ht="15" customHeight="1">
      <c r="B89" s="272"/>
      <c r="C89" s="249" t="s">
        <v>614</v>
      </c>
      <c r="D89" s="249"/>
      <c r="E89" s="249"/>
      <c r="F89" s="270" t="s">
        <v>597</v>
      </c>
      <c r="G89" s="271"/>
      <c r="H89" s="249" t="s">
        <v>615</v>
      </c>
      <c r="I89" s="249" t="s">
        <v>593</v>
      </c>
      <c r="J89" s="249">
        <v>20</v>
      </c>
      <c r="K89" s="261"/>
    </row>
    <row r="90" spans="2:11" s="1" customFormat="1" ht="15" customHeight="1">
      <c r="B90" s="272"/>
      <c r="C90" s="249" t="s">
        <v>616</v>
      </c>
      <c r="D90" s="249"/>
      <c r="E90" s="249"/>
      <c r="F90" s="270" t="s">
        <v>597</v>
      </c>
      <c r="G90" s="271"/>
      <c r="H90" s="249" t="s">
        <v>617</v>
      </c>
      <c r="I90" s="249" t="s">
        <v>593</v>
      </c>
      <c r="J90" s="249">
        <v>50</v>
      </c>
      <c r="K90" s="261"/>
    </row>
    <row r="91" spans="2:11" s="1" customFormat="1" ht="15" customHeight="1">
      <c r="B91" s="272"/>
      <c r="C91" s="249" t="s">
        <v>618</v>
      </c>
      <c r="D91" s="249"/>
      <c r="E91" s="249"/>
      <c r="F91" s="270" t="s">
        <v>597</v>
      </c>
      <c r="G91" s="271"/>
      <c r="H91" s="249" t="s">
        <v>618</v>
      </c>
      <c r="I91" s="249" t="s">
        <v>593</v>
      </c>
      <c r="J91" s="249">
        <v>50</v>
      </c>
      <c r="K91" s="261"/>
    </row>
    <row r="92" spans="2:11" s="1" customFormat="1" ht="15" customHeight="1">
      <c r="B92" s="272"/>
      <c r="C92" s="249" t="s">
        <v>619</v>
      </c>
      <c r="D92" s="249"/>
      <c r="E92" s="249"/>
      <c r="F92" s="270" t="s">
        <v>597</v>
      </c>
      <c r="G92" s="271"/>
      <c r="H92" s="249" t="s">
        <v>620</v>
      </c>
      <c r="I92" s="249" t="s">
        <v>593</v>
      </c>
      <c r="J92" s="249">
        <v>255</v>
      </c>
      <c r="K92" s="261"/>
    </row>
    <row r="93" spans="2:11" s="1" customFormat="1" ht="15" customHeight="1">
      <c r="B93" s="272"/>
      <c r="C93" s="249" t="s">
        <v>621</v>
      </c>
      <c r="D93" s="249"/>
      <c r="E93" s="249"/>
      <c r="F93" s="270" t="s">
        <v>591</v>
      </c>
      <c r="G93" s="271"/>
      <c r="H93" s="249" t="s">
        <v>622</v>
      </c>
      <c r="I93" s="249" t="s">
        <v>623</v>
      </c>
      <c r="J93" s="249"/>
      <c r="K93" s="261"/>
    </row>
    <row r="94" spans="2:11" s="1" customFormat="1" ht="15" customHeight="1">
      <c r="B94" s="272"/>
      <c r="C94" s="249" t="s">
        <v>624</v>
      </c>
      <c r="D94" s="249"/>
      <c r="E94" s="249"/>
      <c r="F94" s="270" t="s">
        <v>591</v>
      </c>
      <c r="G94" s="271"/>
      <c r="H94" s="249" t="s">
        <v>625</v>
      </c>
      <c r="I94" s="249" t="s">
        <v>626</v>
      </c>
      <c r="J94" s="249"/>
      <c r="K94" s="261"/>
    </row>
    <row r="95" spans="2:11" s="1" customFormat="1" ht="15" customHeight="1">
      <c r="B95" s="272"/>
      <c r="C95" s="249" t="s">
        <v>627</v>
      </c>
      <c r="D95" s="249"/>
      <c r="E95" s="249"/>
      <c r="F95" s="270" t="s">
        <v>591</v>
      </c>
      <c r="G95" s="271"/>
      <c r="H95" s="249" t="s">
        <v>627</v>
      </c>
      <c r="I95" s="249" t="s">
        <v>626</v>
      </c>
      <c r="J95" s="249"/>
      <c r="K95" s="261"/>
    </row>
    <row r="96" spans="2:11" s="1" customFormat="1" ht="15" customHeight="1">
      <c r="B96" s="272"/>
      <c r="C96" s="249" t="s">
        <v>42</v>
      </c>
      <c r="D96" s="249"/>
      <c r="E96" s="249"/>
      <c r="F96" s="270" t="s">
        <v>591</v>
      </c>
      <c r="G96" s="271"/>
      <c r="H96" s="249" t="s">
        <v>628</v>
      </c>
      <c r="I96" s="249" t="s">
        <v>626</v>
      </c>
      <c r="J96" s="249"/>
      <c r="K96" s="261"/>
    </row>
    <row r="97" spans="2:11" s="1" customFormat="1" ht="15" customHeight="1">
      <c r="B97" s="272"/>
      <c r="C97" s="249" t="s">
        <v>52</v>
      </c>
      <c r="D97" s="249"/>
      <c r="E97" s="249"/>
      <c r="F97" s="270" t="s">
        <v>591</v>
      </c>
      <c r="G97" s="271"/>
      <c r="H97" s="249" t="s">
        <v>629</v>
      </c>
      <c r="I97" s="249" t="s">
        <v>626</v>
      </c>
      <c r="J97" s="249"/>
      <c r="K97" s="261"/>
    </row>
    <row r="98" spans="2:11" s="1" customFormat="1" ht="15" customHeight="1">
      <c r="B98" s="275"/>
      <c r="C98" s="276"/>
      <c r="D98" s="276"/>
      <c r="E98" s="276"/>
      <c r="F98" s="276"/>
      <c r="G98" s="276"/>
      <c r="H98" s="276"/>
      <c r="I98" s="276"/>
      <c r="J98" s="276"/>
      <c r="K98" s="277"/>
    </row>
    <row r="99" spans="2:11" s="1" customFormat="1" ht="18.75" customHeight="1">
      <c r="B99" s="278"/>
      <c r="C99" s="279"/>
      <c r="D99" s="279"/>
      <c r="E99" s="279"/>
      <c r="F99" s="279"/>
      <c r="G99" s="279"/>
      <c r="H99" s="279"/>
      <c r="I99" s="279"/>
      <c r="J99" s="279"/>
      <c r="K99" s="278"/>
    </row>
    <row r="100" spans="2:11" s="1" customFormat="1" ht="18.75" customHeight="1">
      <c r="B100" s="256"/>
      <c r="C100" s="256"/>
      <c r="D100" s="256"/>
      <c r="E100" s="256"/>
      <c r="F100" s="256"/>
      <c r="G100" s="256"/>
      <c r="H100" s="256"/>
      <c r="I100" s="256"/>
      <c r="J100" s="256"/>
      <c r="K100" s="256"/>
    </row>
    <row r="101" spans="2:11" s="1" customFormat="1" ht="7.5" customHeight="1">
      <c r="B101" s="257"/>
      <c r="C101" s="258"/>
      <c r="D101" s="258"/>
      <c r="E101" s="258"/>
      <c r="F101" s="258"/>
      <c r="G101" s="258"/>
      <c r="H101" s="258"/>
      <c r="I101" s="258"/>
      <c r="J101" s="258"/>
      <c r="K101" s="259"/>
    </row>
    <row r="102" spans="2:11" s="1" customFormat="1" ht="45" customHeight="1">
      <c r="B102" s="260"/>
      <c r="C102" s="368" t="s">
        <v>630</v>
      </c>
      <c r="D102" s="368"/>
      <c r="E102" s="368"/>
      <c r="F102" s="368"/>
      <c r="G102" s="368"/>
      <c r="H102" s="368"/>
      <c r="I102" s="368"/>
      <c r="J102" s="368"/>
      <c r="K102" s="261"/>
    </row>
    <row r="103" spans="2:11" s="1" customFormat="1" ht="17.25" customHeight="1">
      <c r="B103" s="260"/>
      <c r="C103" s="262" t="s">
        <v>585</v>
      </c>
      <c r="D103" s="262"/>
      <c r="E103" s="262"/>
      <c r="F103" s="262" t="s">
        <v>586</v>
      </c>
      <c r="G103" s="263"/>
      <c r="H103" s="262" t="s">
        <v>58</v>
      </c>
      <c r="I103" s="262" t="s">
        <v>61</v>
      </c>
      <c r="J103" s="262" t="s">
        <v>587</v>
      </c>
      <c r="K103" s="261"/>
    </row>
    <row r="104" spans="2:11" s="1" customFormat="1" ht="17.25" customHeight="1">
      <c r="B104" s="260"/>
      <c r="C104" s="264" t="s">
        <v>588</v>
      </c>
      <c r="D104" s="264"/>
      <c r="E104" s="264"/>
      <c r="F104" s="265" t="s">
        <v>589</v>
      </c>
      <c r="G104" s="266"/>
      <c r="H104" s="264"/>
      <c r="I104" s="264"/>
      <c r="J104" s="264" t="s">
        <v>590</v>
      </c>
      <c r="K104" s="261"/>
    </row>
    <row r="105" spans="2:11" s="1" customFormat="1" ht="5.25" customHeight="1">
      <c r="B105" s="260"/>
      <c r="C105" s="262"/>
      <c r="D105" s="262"/>
      <c r="E105" s="262"/>
      <c r="F105" s="262"/>
      <c r="G105" s="280"/>
      <c r="H105" s="262"/>
      <c r="I105" s="262"/>
      <c r="J105" s="262"/>
      <c r="K105" s="261"/>
    </row>
    <row r="106" spans="2:11" s="1" customFormat="1" ht="15" customHeight="1">
      <c r="B106" s="260"/>
      <c r="C106" s="249" t="s">
        <v>57</v>
      </c>
      <c r="D106" s="269"/>
      <c r="E106" s="269"/>
      <c r="F106" s="270" t="s">
        <v>591</v>
      </c>
      <c r="G106" s="249"/>
      <c r="H106" s="249" t="s">
        <v>631</v>
      </c>
      <c r="I106" s="249" t="s">
        <v>593</v>
      </c>
      <c r="J106" s="249">
        <v>20</v>
      </c>
      <c r="K106" s="261"/>
    </row>
    <row r="107" spans="2:11" s="1" customFormat="1" ht="15" customHeight="1">
      <c r="B107" s="260"/>
      <c r="C107" s="249" t="s">
        <v>594</v>
      </c>
      <c r="D107" s="249"/>
      <c r="E107" s="249"/>
      <c r="F107" s="270" t="s">
        <v>591</v>
      </c>
      <c r="G107" s="249"/>
      <c r="H107" s="249" t="s">
        <v>631</v>
      </c>
      <c r="I107" s="249" t="s">
        <v>593</v>
      </c>
      <c r="J107" s="249">
        <v>120</v>
      </c>
      <c r="K107" s="261"/>
    </row>
    <row r="108" spans="2:11" s="1" customFormat="1" ht="15" customHeight="1">
      <c r="B108" s="272"/>
      <c r="C108" s="249" t="s">
        <v>596</v>
      </c>
      <c r="D108" s="249"/>
      <c r="E108" s="249"/>
      <c r="F108" s="270" t="s">
        <v>597</v>
      </c>
      <c r="G108" s="249"/>
      <c r="H108" s="249" t="s">
        <v>631</v>
      </c>
      <c r="I108" s="249" t="s">
        <v>593</v>
      </c>
      <c r="J108" s="249">
        <v>50</v>
      </c>
      <c r="K108" s="261"/>
    </row>
    <row r="109" spans="2:11" s="1" customFormat="1" ht="15" customHeight="1">
      <c r="B109" s="272"/>
      <c r="C109" s="249" t="s">
        <v>599</v>
      </c>
      <c r="D109" s="249"/>
      <c r="E109" s="249"/>
      <c r="F109" s="270" t="s">
        <v>591</v>
      </c>
      <c r="G109" s="249"/>
      <c r="H109" s="249" t="s">
        <v>631</v>
      </c>
      <c r="I109" s="249" t="s">
        <v>601</v>
      </c>
      <c r="J109" s="249"/>
      <c r="K109" s="261"/>
    </row>
    <row r="110" spans="2:11" s="1" customFormat="1" ht="15" customHeight="1">
      <c r="B110" s="272"/>
      <c r="C110" s="249" t="s">
        <v>610</v>
      </c>
      <c r="D110" s="249"/>
      <c r="E110" s="249"/>
      <c r="F110" s="270" t="s">
        <v>597</v>
      </c>
      <c r="G110" s="249"/>
      <c r="H110" s="249" t="s">
        <v>631</v>
      </c>
      <c r="I110" s="249" t="s">
        <v>593</v>
      </c>
      <c r="J110" s="249">
        <v>50</v>
      </c>
      <c r="K110" s="261"/>
    </row>
    <row r="111" spans="2:11" s="1" customFormat="1" ht="15" customHeight="1">
      <c r="B111" s="272"/>
      <c r="C111" s="249" t="s">
        <v>618</v>
      </c>
      <c r="D111" s="249"/>
      <c r="E111" s="249"/>
      <c r="F111" s="270" t="s">
        <v>597</v>
      </c>
      <c r="G111" s="249"/>
      <c r="H111" s="249" t="s">
        <v>631</v>
      </c>
      <c r="I111" s="249" t="s">
        <v>593</v>
      </c>
      <c r="J111" s="249">
        <v>50</v>
      </c>
      <c r="K111" s="261"/>
    </row>
    <row r="112" spans="2:11" s="1" customFormat="1" ht="15" customHeight="1">
      <c r="B112" s="272"/>
      <c r="C112" s="249" t="s">
        <v>616</v>
      </c>
      <c r="D112" s="249"/>
      <c r="E112" s="249"/>
      <c r="F112" s="270" t="s">
        <v>597</v>
      </c>
      <c r="G112" s="249"/>
      <c r="H112" s="249" t="s">
        <v>631</v>
      </c>
      <c r="I112" s="249" t="s">
        <v>593</v>
      </c>
      <c r="J112" s="249">
        <v>50</v>
      </c>
      <c r="K112" s="261"/>
    </row>
    <row r="113" spans="2:11" s="1" customFormat="1" ht="15" customHeight="1">
      <c r="B113" s="272"/>
      <c r="C113" s="249" t="s">
        <v>57</v>
      </c>
      <c r="D113" s="249"/>
      <c r="E113" s="249"/>
      <c r="F113" s="270" t="s">
        <v>591</v>
      </c>
      <c r="G113" s="249"/>
      <c r="H113" s="249" t="s">
        <v>632</v>
      </c>
      <c r="I113" s="249" t="s">
        <v>593</v>
      </c>
      <c r="J113" s="249">
        <v>20</v>
      </c>
      <c r="K113" s="261"/>
    </row>
    <row r="114" spans="2:11" s="1" customFormat="1" ht="15" customHeight="1">
      <c r="B114" s="272"/>
      <c r="C114" s="249" t="s">
        <v>633</v>
      </c>
      <c r="D114" s="249"/>
      <c r="E114" s="249"/>
      <c r="F114" s="270" t="s">
        <v>591</v>
      </c>
      <c r="G114" s="249"/>
      <c r="H114" s="249" t="s">
        <v>634</v>
      </c>
      <c r="I114" s="249" t="s">
        <v>593</v>
      </c>
      <c r="J114" s="249">
        <v>120</v>
      </c>
      <c r="K114" s="261"/>
    </row>
    <row r="115" spans="2:11" s="1" customFormat="1" ht="15" customHeight="1">
      <c r="B115" s="272"/>
      <c r="C115" s="249" t="s">
        <v>42</v>
      </c>
      <c r="D115" s="249"/>
      <c r="E115" s="249"/>
      <c r="F115" s="270" t="s">
        <v>591</v>
      </c>
      <c r="G115" s="249"/>
      <c r="H115" s="249" t="s">
        <v>635</v>
      </c>
      <c r="I115" s="249" t="s">
        <v>626</v>
      </c>
      <c r="J115" s="249"/>
      <c r="K115" s="261"/>
    </row>
    <row r="116" spans="2:11" s="1" customFormat="1" ht="15" customHeight="1">
      <c r="B116" s="272"/>
      <c r="C116" s="249" t="s">
        <v>52</v>
      </c>
      <c r="D116" s="249"/>
      <c r="E116" s="249"/>
      <c r="F116" s="270" t="s">
        <v>591</v>
      </c>
      <c r="G116" s="249"/>
      <c r="H116" s="249" t="s">
        <v>636</v>
      </c>
      <c r="I116" s="249" t="s">
        <v>626</v>
      </c>
      <c r="J116" s="249"/>
      <c r="K116" s="261"/>
    </row>
    <row r="117" spans="2:11" s="1" customFormat="1" ht="15" customHeight="1">
      <c r="B117" s="272"/>
      <c r="C117" s="249" t="s">
        <v>61</v>
      </c>
      <c r="D117" s="249"/>
      <c r="E117" s="249"/>
      <c r="F117" s="270" t="s">
        <v>591</v>
      </c>
      <c r="G117" s="249"/>
      <c r="H117" s="249" t="s">
        <v>637</v>
      </c>
      <c r="I117" s="249" t="s">
        <v>638</v>
      </c>
      <c r="J117" s="249"/>
      <c r="K117" s="261"/>
    </row>
    <row r="118" spans="2:11" s="1" customFormat="1" ht="15" customHeight="1">
      <c r="B118" s="275"/>
      <c r="C118" s="281"/>
      <c r="D118" s="281"/>
      <c r="E118" s="281"/>
      <c r="F118" s="281"/>
      <c r="G118" s="281"/>
      <c r="H118" s="281"/>
      <c r="I118" s="281"/>
      <c r="J118" s="281"/>
      <c r="K118" s="277"/>
    </row>
    <row r="119" spans="2:11" s="1" customFormat="1" ht="18.75" customHeight="1">
      <c r="B119" s="282"/>
      <c r="C119" s="283"/>
      <c r="D119" s="283"/>
      <c r="E119" s="283"/>
      <c r="F119" s="284"/>
      <c r="G119" s="283"/>
      <c r="H119" s="283"/>
      <c r="I119" s="283"/>
      <c r="J119" s="283"/>
      <c r="K119" s="282"/>
    </row>
    <row r="120" spans="2:11" s="1" customFormat="1" ht="18.75" customHeight="1">
      <c r="B120" s="256"/>
      <c r="C120" s="256"/>
      <c r="D120" s="256"/>
      <c r="E120" s="256"/>
      <c r="F120" s="256"/>
      <c r="G120" s="256"/>
      <c r="H120" s="256"/>
      <c r="I120" s="256"/>
      <c r="J120" s="256"/>
      <c r="K120" s="256"/>
    </row>
    <row r="121" spans="2:11" s="1" customFormat="1" ht="7.5" customHeight="1">
      <c r="B121" s="285"/>
      <c r="C121" s="286"/>
      <c r="D121" s="286"/>
      <c r="E121" s="286"/>
      <c r="F121" s="286"/>
      <c r="G121" s="286"/>
      <c r="H121" s="286"/>
      <c r="I121" s="286"/>
      <c r="J121" s="286"/>
      <c r="K121" s="287"/>
    </row>
    <row r="122" spans="2:11" s="1" customFormat="1" ht="45" customHeight="1">
      <c r="B122" s="288"/>
      <c r="C122" s="369" t="s">
        <v>639</v>
      </c>
      <c r="D122" s="369"/>
      <c r="E122" s="369"/>
      <c r="F122" s="369"/>
      <c r="G122" s="369"/>
      <c r="H122" s="369"/>
      <c r="I122" s="369"/>
      <c r="J122" s="369"/>
      <c r="K122" s="289"/>
    </row>
    <row r="123" spans="2:11" s="1" customFormat="1" ht="17.25" customHeight="1">
      <c r="B123" s="290"/>
      <c r="C123" s="262" t="s">
        <v>585</v>
      </c>
      <c r="D123" s="262"/>
      <c r="E123" s="262"/>
      <c r="F123" s="262" t="s">
        <v>586</v>
      </c>
      <c r="G123" s="263"/>
      <c r="H123" s="262" t="s">
        <v>58</v>
      </c>
      <c r="I123" s="262" t="s">
        <v>61</v>
      </c>
      <c r="J123" s="262" t="s">
        <v>587</v>
      </c>
      <c r="K123" s="291"/>
    </row>
    <row r="124" spans="2:11" s="1" customFormat="1" ht="17.25" customHeight="1">
      <c r="B124" s="290"/>
      <c r="C124" s="264" t="s">
        <v>588</v>
      </c>
      <c r="D124" s="264"/>
      <c r="E124" s="264"/>
      <c r="F124" s="265" t="s">
        <v>589</v>
      </c>
      <c r="G124" s="266"/>
      <c r="H124" s="264"/>
      <c r="I124" s="264"/>
      <c r="J124" s="264" t="s">
        <v>590</v>
      </c>
      <c r="K124" s="291"/>
    </row>
    <row r="125" spans="2:11" s="1" customFormat="1" ht="5.25" customHeight="1">
      <c r="B125" s="292"/>
      <c r="C125" s="267"/>
      <c r="D125" s="267"/>
      <c r="E125" s="267"/>
      <c r="F125" s="267"/>
      <c r="G125" s="293"/>
      <c r="H125" s="267"/>
      <c r="I125" s="267"/>
      <c r="J125" s="267"/>
      <c r="K125" s="294"/>
    </row>
    <row r="126" spans="2:11" s="1" customFormat="1" ht="15" customHeight="1">
      <c r="B126" s="292"/>
      <c r="C126" s="249" t="s">
        <v>594</v>
      </c>
      <c r="D126" s="269"/>
      <c r="E126" s="269"/>
      <c r="F126" s="270" t="s">
        <v>591</v>
      </c>
      <c r="G126" s="249"/>
      <c r="H126" s="249" t="s">
        <v>631</v>
      </c>
      <c r="I126" s="249" t="s">
        <v>593</v>
      </c>
      <c r="J126" s="249">
        <v>120</v>
      </c>
      <c r="K126" s="295"/>
    </row>
    <row r="127" spans="2:11" s="1" customFormat="1" ht="15" customHeight="1">
      <c r="B127" s="292"/>
      <c r="C127" s="249" t="s">
        <v>640</v>
      </c>
      <c r="D127" s="249"/>
      <c r="E127" s="249"/>
      <c r="F127" s="270" t="s">
        <v>591</v>
      </c>
      <c r="G127" s="249"/>
      <c r="H127" s="249" t="s">
        <v>641</v>
      </c>
      <c r="I127" s="249" t="s">
        <v>593</v>
      </c>
      <c r="J127" s="249" t="s">
        <v>642</v>
      </c>
      <c r="K127" s="295"/>
    </row>
    <row r="128" spans="2:11" s="1" customFormat="1" ht="15" customHeight="1">
      <c r="B128" s="292"/>
      <c r="C128" s="249" t="s">
        <v>539</v>
      </c>
      <c r="D128" s="249"/>
      <c r="E128" s="249"/>
      <c r="F128" s="270" t="s">
        <v>591</v>
      </c>
      <c r="G128" s="249"/>
      <c r="H128" s="249" t="s">
        <v>643</v>
      </c>
      <c r="I128" s="249" t="s">
        <v>593</v>
      </c>
      <c r="J128" s="249" t="s">
        <v>642</v>
      </c>
      <c r="K128" s="295"/>
    </row>
    <row r="129" spans="2:11" s="1" customFormat="1" ht="15" customHeight="1">
      <c r="B129" s="292"/>
      <c r="C129" s="249" t="s">
        <v>602</v>
      </c>
      <c r="D129" s="249"/>
      <c r="E129" s="249"/>
      <c r="F129" s="270" t="s">
        <v>597</v>
      </c>
      <c r="G129" s="249"/>
      <c r="H129" s="249" t="s">
        <v>603</v>
      </c>
      <c r="I129" s="249" t="s">
        <v>593</v>
      </c>
      <c r="J129" s="249">
        <v>15</v>
      </c>
      <c r="K129" s="295"/>
    </row>
    <row r="130" spans="2:11" s="1" customFormat="1" ht="15" customHeight="1">
      <c r="B130" s="292"/>
      <c r="C130" s="273" t="s">
        <v>604</v>
      </c>
      <c r="D130" s="273"/>
      <c r="E130" s="273"/>
      <c r="F130" s="274" t="s">
        <v>597</v>
      </c>
      <c r="G130" s="273"/>
      <c r="H130" s="273" t="s">
        <v>605</v>
      </c>
      <c r="I130" s="273" t="s">
        <v>593</v>
      </c>
      <c r="J130" s="273">
        <v>15</v>
      </c>
      <c r="K130" s="295"/>
    </row>
    <row r="131" spans="2:11" s="1" customFormat="1" ht="15" customHeight="1">
      <c r="B131" s="292"/>
      <c r="C131" s="273" t="s">
        <v>606</v>
      </c>
      <c r="D131" s="273"/>
      <c r="E131" s="273"/>
      <c r="F131" s="274" t="s">
        <v>597</v>
      </c>
      <c r="G131" s="273"/>
      <c r="H131" s="273" t="s">
        <v>607</v>
      </c>
      <c r="I131" s="273" t="s">
        <v>593</v>
      </c>
      <c r="J131" s="273">
        <v>20</v>
      </c>
      <c r="K131" s="295"/>
    </row>
    <row r="132" spans="2:11" s="1" customFormat="1" ht="15" customHeight="1">
      <c r="B132" s="292"/>
      <c r="C132" s="273" t="s">
        <v>608</v>
      </c>
      <c r="D132" s="273"/>
      <c r="E132" s="273"/>
      <c r="F132" s="274" t="s">
        <v>597</v>
      </c>
      <c r="G132" s="273"/>
      <c r="H132" s="273" t="s">
        <v>609</v>
      </c>
      <c r="I132" s="273" t="s">
        <v>593</v>
      </c>
      <c r="J132" s="273">
        <v>20</v>
      </c>
      <c r="K132" s="295"/>
    </row>
    <row r="133" spans="2:11" s="1" customFormat="1" ht="15" customHeight="1">
      <c r="B133" s="292"/>
      <c r="C133" s="249" t="s">
        <v>596</v>
      </c>
      <c r="D133" s="249"/>
      <c r="E133" s="249"/>
      <c r="F133" s="270" t="s">
        <v>597</v>
      </c>
      <c r="G133" s="249"/>
      <c r="H133" s="249" t="s">
        <v>631</v>
      </c>
      <c r="I133" s="249" t="s">
        <v>593</v>
      </c>
      <c r="J133" s="249">
        <v>50</v>
      </c>
      <c r="K133" s="295"/>
    </row>
    <row r="134" spans="2:11" s="1" customFormat="1" ht="15" customHeight="1">
      <c r="B134" s="292"/>
      <c r="C134" s="249" t="s">
        <v>610</v>
      </c>
      <c r="D134" s="249"/>
      <c r="E134" s="249"/>
      <c r="F134" s="270" t="s">
        <v>597</v>
      </c>
      <c r="G134" s="249"/>
      <c r="H134" s="249" t="s">
        <v>631</v>
      </c>
      <c r="I134" s="249" t="s">
        <v>593</v>
      </c>
      <c r="J134" s="249">
        <v>50</v>
      </c>
      <c r="K134" s="295"/>
    </row>
    <row r="135" spans="2:11" s="1" customFormat="1" ht="15" customHeight="1">
      <c r="B135" s="292"/>
      <c r="C135" s="249" t="s">
        <v>616</v>
      </c>
      <c r="D135" s="249"/>
      <c r="E135" s="249"/>
      <c r="F135" s="270" t="s">
        <v>597</v>
      </c>
      <c r="G135" s="249"/>
      <c r="H135" s="249" t="s">
        <v>631</v>
      </c>
      <c r="I135" s="249" t="s">
        <v>593</v>
      </c>
      <c r="J135" s="249">
        <v>50</v>
      </c>
      <c r="K135" s="295"/>
    </row>
    <row r="136" spans="2:11" s="1" customFormat="1" ht="15" customHeight="1">
      <c r="B136" s="292"/>
      <c r="C136" s="249" t="s">
        <v>618</v>
      </c>
      <c r="D136" s="249"/>
      <c r="E136" s="249"/>
      <c r="F136" s="270" t="s">
        <v>597</v>
      </c>
      <c r="G136" s="249"/>
      <c r="H136" s="249" t="s">
        <v>631</v>
      </c>
      <c r="I136" s="249" t="s">
        <v>593</v>
      </c>
      <c r="J136" s="249">
        <v>50</v>
      </c>
      <c r="K136" s="295"/>
    </row>
    <row r="137" spans="2:11" s="1" customFormat="1" ht="15" customHeight="1">
      <c r="B137" s="292"/>
      <c r="C137" s="249" t="s">
        <v>619</v>
      </c>
      <c r="D137" s="249"/>
      <c r="E137" s="249"/>
      <c r="F137" s="270" t="s">
        <v>597</v>
      </c>
      <c r="G137" s="249"/>
      <c r="H137" s="249" t="s">
        <v>644</v>
      </c>
      <c r="I137" s="249" t="s">
        <v>593</v>
      </c>
      <c r="J137" s="249">
        <v>255</v>
      </c>
      <c r="K137" s="295"/>
    </row>
    <row r="138" spans="2:11" s="1" customFormat="1" ht="15" customHeight="1">
      <c r="B138" s="292"/>
      <c r="C138" s="249" t="s">
        <v>621</v>
      </c>
      <c r="D138" s="249"/>
      <c r="E138" s="249"/>
      <c r="F138" s="270" t="s">
        <v>591</v>
      </c>
      <c r="G138" s="249"/>
      <c r="H138" s="249" t="s">
        <v>645</v>
      </c>
      <c r="I138" s="249" t="s">
        <v>623</v>
      </c>
      <c r="J138" s="249"/>
      <c r="K138" s="295"/>
    </row>
    <row r="139" spans="2:11" s="1" customFormat="1" ht="15" customHeight="1">
      <c r="B139" s="292"/>
      <c r="C139" s="249" t="s">
        <v>624</v>
      </c>
      <c r="D139" s="249"/>
      <c r="E139" s="249"/>
      <c r="F139" s="270" t="s">
        <v>591</v>
      </c>
      <c r="G139" s="249"/>
      <c r="H139" s="249" t="s">
        <v>646</v>
      </c>
      <c r="I139" s="249" t="s">
        <v>626</v>
      </c>
      <c r="J139" s="249"/>
      <c r="K139" s="295"/>
    </row>
    <row r="140" spans="2:11" s="1" customFormat="1" ht="15" customHeight="1">
      <c r="B140" s="292"/>
      <c r="C140" s="249" t="s">
        <v>627</v>
      </c>
      <c r="D140" s="249"/>
      <c r="E140" s="249"/>
      <c r="F140" s="270" t="s">
        <v>591</v>
      </c>
      <c r="G140" s="249"/>
      <c r="H140" s="249" t="s">
        <v>627</v>
      </c>
      <c r="I140" s="249" t="s">
        <v>626</v>
      </c>
      <c r="J140" s="249"/>
      <c r="K140" s="295"/>
    </row>
    <row r="141" spans="2:11" s="1" customFormat="1" ht="15" customHeight="1">
      <c r="B141" s="292"/>
      <c r="C141" s="249" t="s">
        <v>42</v>
      </c>
      <c r="D141" s="249"/>
      <c r="E141" s="249"/>
      <c r="F141" s="270" t="s">
        <v>591</v>
      </c>
      <c r="G141" s="249"/>
      <c r="H141" s="249" t="s">
        <v>647</v>
      </c>
      <c r="I141" s="249" t="s">
        <v>626</v>
      </c>
      <c r="J141" s="249"/>
      <c r="K141" s="295"/>
    </row>
    <row r="142" spans="2:11" s="1" customFormat="1" ht="15" customHeight="1">
      <c r="B142" s="292"/>
      <c r="C142" s="249" t="s">
        <v>648</v>
      </c>
      <c r="D142" s="249"/>
      <c r="E142" s="249"/>
      <c r="F142" s="270" t="s">
        <v>591</v>
      </c>
      <c r="G142" s="249"/>
      <c r="H142" s="249" t="s">
        <v>649</v>
      </c>
      <c r="I142" s="249" t="s">
        <v>626</v>
      </c>
      <c r="J142" s="249"/>
      <c r="K142" s="295"/>
    </row>
    <row r="143" spans="2:11" s="1" customFormat="1" ht="15" customHeight="1">
      <c r="B143" s="296"/>
      <c r="C143" s="297"/>
      <c r="D143" s="297"/>
      <c r="E143" s="297"/>
      <c r="F143" s="297"/>
      <c r="G143" s="297"/>
      <c r="H143" s="297"/>
      <c r="I143" s="297"/>
      <c r="J143" s="297"/>
      <c r="K143" s="298"/>
    </row>
    <row r="144" spans="2:11" s="1" customFormat="1" ht="18.75" customHeight="1">
      <c r="B144" s="283"/>
      <c r="C144" s="283"/>
      <c r="D144" s="283"/>
      <c r="E144" s="283"/>
      <c r="F144" s="284"/>
      <c r="G144" s="283"/>
      <c r="H144" s="283"/>
      <c r="I144" s="283"/>
      <c r="J144" s="283"/>
      <c r="K144" s="283"/>
    </row>
    <row r="145" spans="2:11" s="1" customFormat="1" ht="18.75" customHeight="1">
      <c r="B145" s="256"/>
      <c r="C145" s="256"/>
      <c r="D145" s="256"/>
      <c r="E145" s="256"/>
      <c r="F145" s="256"/>
      <c r="G145" s="256"/>
      <c r="H145" s="256"/>
      <c r="I145" s="256"/>
      <c r="J145" s="256"/>
      <c r="K145" s="256"/>
    </row>
    <row r="146" spans="2:11" s="1" customFormat="1" ht="7.5" customHeight="1">
      <c r="B146" s="257"/>
      <c r="C146" s="258"/>
      <c r="D146" s="258"/>
      <c r="E146" s="258"/>
      <c r="F146" s="258"/>
      <c r="G146" s="258"/>
      <c r="H146" s="258"/>
      <c r="I146" s="258"/>
      <c r="J146" s="258"/>
      <c r="K146" s="259"/>
    </row>
    <row r="147" spans="2:11" s="1" customFormat="1" ht="45" customHeight="1">
      <c r="B147" s="260"/>
      <c r="C147" s="368" t="s">
        <v>650</v>
      </c>
      <c r="D147" s="368"/>
      <c r="E147" s="368"/>
      <c r="F147" s="368"/>
      <c r="G147" s="368"/>
      <c r="H147" s="368"/>
      <c r="I147" s="368"/>
      <c r="J147" s="368"/>
      <c r="K147" s="261"/>
    </row>
    <row r="148" spans="2:11" s="1" customFormat="1" ht="17.25" customHeight="1">
      <c r="B148" s="260"/>
      <c r="C148" s="262" t="s">
        <v>585</v>
      </c>
      <c r="D148" s="262"/>
      <c r="E148" s="262"/>
      <c r="F148" s="262" t="s">
        <v>586</v>
      </c>
      <c r="G148" s="263"/>
      <c r="H148" s="262" t="s">
        <v>58</v>
      </c>
      <c r="I148" s="262" t="s">
        <v>61</v>
      </c>
      <c r="J148" s="262" t="s">
        <v>587</v>
      </c>
      <c r="K148" s="261"/>
    </row>
    <row r="149" spans="2:11" s="1" customFormat="1" ht="17.25" customHeight="1">
      <c r="B149" s="260"/>
      <c r="C149" s="264" t="s">
        <v>588</v>
      </c>
      <c r="D149" s="264"/>
      <c r="E149" s="264"/>
      <c r="F149" s="265" t="s">
        <v>589</v>
      </c>
      <c r="G149" s="266"/>
      <c r="H149" s="264"/>
      <c r="I149" s="264"/>
      <c r="J149" s="264" t="s">
        <v>590</v>
      </c>
      <c r="K149" s="261"/>
    </row>
    <row r="150" spans="2:11" s="1" customFormat="1" ht="5.25" customHeight="1">
      <c r="B150" s="272"/>
      <c r="C150" s="267"/>
      <c r="D150" s="267"/>
      <c r="E150" s="267"/>
      <c r="F150" s="267"/>
      <c r="G150" s="268"/>
      <c r="H150" s="267"/>
      <c r="I150" s="267"/>
      <c r="J150" s="267"/>
      <c r="K150" s="295"/>
    </row>
    <row r="151" spans="2:11" s="1" customFormat="1" ht="15" customHeight="1">
      <c r="B151" s="272"/>
      <c r="C151" s="299" t="s">
        <v>594</v>
      </c>
      <c r="D151" s="249"/>
      <c r="E151" s="249"/>
      <c r="F151" s="300" t="s">
        <v>591</v>
      </c>
      <c r="G151" s="249"/>
      <c r="H151" s="299" t="s">
        <v>631</v>
      </c>
      <c r="I151" s="299" t="s">
        <v>593</v>
      </c>
      <c r="J151" s="299">
        <v>120</v>
      </c>
      <c r="K151" s="295"/>
    </row>
    <row r="152" spans="2:11" s="1" customFormat="1" ht="15" customHeight="1">
      <c r="B152" s="272"/>
      <c r="C152" s="299" t="s">
        <v>640</v>
      </c>
      <c r="D152" s="249"/>
      <c r="E152" s="249"/>
      <c r="F152" s="300" t="s">
        <v>591</v>
      </c>
      <c r="G152" s="249"/>
      <c r="H152" s="299" t="s">
        <v>651</v>
      </c>
      <c r="I152" s="299" t="s">
        <v>593</v>
      </c>
      <c r="J152" s="299" t="s">
        <v>642</v>
      </c>
      <c r="K152" s="295"/>
    </row>
    <row r="153" spans="2:11" s="1" customFormat="1" ht="15" customHeight="1">
      <c r="B153" s="272"/>
      <c r="C153" s="299" t="s">
        <v>539</v>
      </c>
      <c r="D153" s="249"/>
      <c r="E153" s="249"/>
      <c r="F153" s="300" t="s">
        <v>591</v>
      </c>
      <c r="G153" s="249"/>
      <c r="H153" s="299" t="s">
        <v>652</v>
      </c>
      <c r="I153" s="299" t="s">
        <v>593</v>
      </c>
      <c r="J153" s="299" t="s">
        <v>642</v>
      </c>
      <c r="K153" s="295"/>
    </row>
    <row r="154" spans="2:11" s="1" customFormat="1" ht="15" customHeight="1">
      <c r="B154" s="272"/>
      <c r="C154" s="299" t="s">
        <v>596</v>
      </c>
      <c r="D154" s="249"/>
      <c r="E154" s="249"/>
      <c r="F154" s="300" t="s">
        <v>597</v>
      </c>
      <c r="G154" s="249"/>
      <c r="H154" s="299" t="s">
        <v>631</v>
      </c>
      <c r="I154" s="299" t="s">
        <v>593</v>
      </c>
      <c r="J154" s="299">
        <v>50</v>
      </c>
      <c r="K154" s="295"/>
    </row>
    <row r="155" spans="2:11" s="1" customFormat="1" ht="15" customHeight="1">
      <c r="B155" s="272"/>
      <c r="C155" s="299" t="s">
        <v>599</v>
      </c>
      <c r="D155" s="249"/>
      <c r="E155" s="249"/>
      <c r="F155" s="300" t="s">
        <v>591</v>
      </c>
      <c r="G155" s="249"/>
      <c r="H155" s="299" t="s">
        <v>631</v>
      </c>
      <c r="I155" s="299" t="s">
        <v>601</v>
      </c>
      <c r="J155" s="299"/>
      <c r="K155" s="295"/>
    </row>
    <row r="156" spans="2:11" s="1" customFormat="1" ht="15" customHeight="1">
      <c r="B156" s="272"/>
      <c r="C156" s="299" t="s">
        <v>610</v>
      </c>
      <c r="D156" s="249"/>
      <c r="E156" s="249"/>
      <c r="F156" s="300" t="s">
        <v>597</v>
      </c>
      <c r="G156" s="249"/>
      <c r="H156" s="299" t="s">
        <v>631</v>
      </c>
      <c r="I156" s="299" t="s">
        <v>593</v>
      </c>
      <c r="J156" s="299">
        <v>50</v>
      </c>
      <c r="K156" s="295"/>
    </row>
    <row r="157" spans="2:11" s="1" customFormat="1" ht="15" customHeight="1">
      <c r="B157" s="272"/>
      <c r="C157" s="299" t="s">
        <v>618</v>
      </c>
      <c r="D157" s="249"/>
      <c r="E157" s="249"/>
      <c r="F157" s="300" t="s">
        <v>597</v>
      </c>
      <c r="G157" s="249"/>
      <c r="H157" s="299" t="s">
        <v>631</v>
      </c>
      <c r="I157" s="299" t="s">
        <v>593</v>
      </c>
      <c r="J157" s="299">
        <v>50</v>
      </c>
      <c r="K157" s="295"/>
    </row>
    <row r="158" spans="2:11" s="1" customFormat="1" ht="15" customHeight="1">
      <c r="B158" s="272"/>
      <c r="C158" s="299" t="s">
        <v>616</v>
      </c>
      <c r="D158" s="249"/>
      <c r="E158" s="249"/>
      <c r="F158" s="300" t="s">
        <v>597</v>
      </c>
      <c r="G158" s="249"/>
      <c r="H158" s="299" t="s">
        <v>631</v>
      </c>
      <c r="I158" s="299" t="s">
        <v>593</v>
      </c>
      <c r="J158" s="299">
        <v>50</v>
      </c>
      <c r="K158" s="295"/>
    </row>
    <row r="159" spans="2:11" s="1" customFormat="1" ht="15" customHeight="1">
      <c r="B159" s="272"/>
      <c r="C159" s="299" t="s">
        <v>109</v>
      </c>
      <c r="D159" s="249"/>
      <c r="E159" s="249"/>
      <c r="F159" s="300" t="s">
        <v>591</v>
      </c>
      <c r="G159" s="249"/>
      <c r="H159" s="299" t="s">
        <v>653</v>
      </c>
      <c r="I159" s="299" t="s">
        <v>593</v>
      </c>
      <c r="J159" s="299" t="s">
        <v>654</v>
      </c>
      <c r="K159" s="295"/>
    </row>
    <row r="160" spans="2:11" s="1" customFormat="1" ht="15" customHeight="1">
      <c r="B160" s="272"/>
      <c r="C160" s="299" t="s">
        <v>655</v>
      </c>
      <c r="D160" s="249"/>
      <c r="E160" s="249"/>
      <c r="F160" s="300" t="s">
        <v>591</v>
      </c>
      <c r="G160" s="249"/>
      <c r="H160" s="299" t="s">
        <v>656</v>
      </c>
      <c r="I160" s="299" t="s">
        <v>626</v>
      </c>
      <c r="J160" s="299"/>
      <c r="K160" s="295"/>
    </row>
    <row r="161" spans="2:11" s="1" customFormat="1" ht="15" customHeight="1">
      <c r="B161" s="301"/>
      <c r="C161" s="281"/>
      <c r="D161" s="281"/>
      <c r="E161" s="281"/>
      <c r="F161" s="281"/>
      <c r="G161" s="281"/>
      <c r="H161" s="281"/>
      <c r="I161" s="281"/>
      <c r="J161" s="281"/>
      <c r="K161" s="302"/>
    </row>
    <row r="162" spans="2:11" s="1" customFormat="1" ht="18.75" customHeight="1">
      <c r="B162" s="283"/>
      <c r="C162" s="293"/>
      <c r="D162" s="293"/>
      <c r="E162" s="293"/>
      <c r="F162" s="303"/>
      <c r="G162" s="293"/>
      <c r="H162" s="293"/>
      <c r="I162" s="293"/>
      <c r="J162" s="293"/>
      <c r="K162" s="283"/>
    </row>
    <row r="163" spans="2:11" s="1" customFormat="1" ht="18.75" customHeight="1">
      <c r="B163" s="256"/>
      <c r="C163" s="256"/>
      <c r="D163" s="256"/>
      <c r="E163" s="256"/>
      <c r="F163" s="256"/>
      <c r="G163" s="256"/>
      <c r="H163" s="256"/>
      <c r="I163" s="256"/>
      <c r="J163" s="256"/>
      <c r="K163" s="256"/>
    </row>
    <row r="164" spans="2:11" s="1" customFormat="1" ht="7.5" customHeight="1">
      <c r="B164" s="238"/>
      <c r="C164" s="239"/>
      <c r="D164" s="239"/>
      <c r="E164" s="239"/>
      <c r="F164" s="239"/>
      <c r="G164" s="239"/>
      <c r="H164" s="239"/>
      <c r="I164" s="239"/>
      <c r="J164" s="239"/>
      <c r="K164" s="240"/>
    </row>
    <row r="165" spans="2:11" s="1" customFormat="1" ht="45" customHeight="1">
      <c r="B165" s="241"/>
      <c r="C165" s="369" t="s">
        <v>657</v>
      </c>
      <c r="D165" s="369"/>
      <c r="E165" s="369"/>
      <c r="F165" s="369"/>
      <c r="G165" s="369"/>
      <c r="H165" s="369"/>
      <c r="I165" s="369"/>
      <c r="J165" s="369"/>
      <c r="K165" s="242"/>
    </row>
    <row r="166" spans="2:11" s="1" customFormat="1" ht="17.25" customHeight="1">
      <c r="B166" s="241"/>
      <c r="C166" s="262" t="s">
        <v>585</v>
      </c>
      <c r="D166" s="262"/>
      <c r="E166" s="262"/>
      <c r="F166" s="262" t="s">
        <v>586</v>
      </c>
      <c r="G166" s="304"/>
      <c r="H166" s="305" t="s">
        <v>58</v>
      </c>
      <c r="I166" s="305" t="s">
        <v>61</v>
      </c>
      <c r="J166" s="262" t="s">
        <v>587</v>
      </c>
      <c r="K166" s="242"/>
    </row>
    <row r="167" spans="2:11" s="1" customFormat="1" ht="17.25" customHeight="1">
      <c r="B167" s="243"/>
      <c r="C167" s="264" t="s">
        <v>588</v>
      </c>
      <c r="D167" s="264"/>
      <c r="E167" s="264"/>
      <c r="F167" s="265" t="s">
        <v>589</v>
      </c>
      <c r="G167" s="306"/>
      <c r="H167" s="307"/>
      <c r="I167" s="307"/>
      <c r="J167" s="264" t="s">
        <v>590</v>
      </c>
      <c r="K167" s="244"/>
    </row>
    <row r="168" spans="2:11" s="1" customFormat="1" ht="5.25" customHeight="1">
      <c r="B168" s="272"/>
      <c r="C168" s="267"/>
      <c r="D168" s="267"/>
      <c r="E168" s="267"/>
      <c r="F168" s="267"/>
      <c r="G168" s="268"/>
      <c r="H168" s="267"/>
      <c r="I168" s="267"/>
      <c r="J168" s="267"/>
      <c r="K168" s="295"/>
    </row>
    <row r="169" spans="2:11" s="1" customFormat="1" ht="15" customHeight="1">
      <c r="B169" s="272"/>
      <c r="C169" s="249" t="s">
        <v>594</v>
      </c>
      <c r="D169" s="249"/>
      <c r="E169" s="249"/>
      <c r="F169" s="270" t="s">
        <v>591</v>
      </c>
      <c r="G169" s="249"/>
      <c r="H169" s="249" t="s">
        <v>631</v>
      </c>
      <c r="I169" s="249" t="s">
        <v>593</v>
      </c>
      <c r="J169" s="249">
        <v>120</v>
      </c>
      <c r="K169" s="295"/>
    </row>
    <row r="170" spans="2:11" s="1" customFormat="1" ht="15" customHeight="1">
      <c r="B170" s="272"/>
      <c r="C170" s="249" t="s">
        <v>640</v>
      </c>
      <c r="D170" s="249"/>
      <c r="E170" s="249"/>
      <c r="F170" s="270" t="s">
        <v>591</v>
      </c>
      <c r="G170" s="249"/>
      <c r="H170" s="249" t="s">
        <v>641</v>
      </c>
      <c r="I170" s="249" t="s">
        <v>593</v>
      </c>
      <c r="J170" s="249" t="s">
        <v>642</v>
      </c>
      <c r="K170" s="295"/>
    </row>
    <row r="171" spans="2:11" s="1" customFormat="1" ht="15" customHeight="1">
      <c r="B171" s="272"/>
      <c r="C171" s="249" t="s">
        <v>539</v>
      </c>
      <c r="D171" s="249"/>
      <c r="E171" s="249"/>
      <c r="F171" s="270" t="s">
        <v>591</v>
      </c>
      <c r="G171" s="249"/>
      <c r="H171" s="249" t="s">
        <v>658</v>
      </c>
      <c r="I171" s="249" t="s">
        <v>593</v>
      </c>
      <c r="J171" s="249" t="s">
        <v>642</v>
      </c>
      <c r="K171" s="295"/>
    </row>
    <row r="172" spans="2:11" s="1" customFormat="1" ht="15" customHeight="1">
      <c r="B172" s="272"/>
      <c r="C172" s="249" t="s">
        <v>596</v>
      </c>
      <c r="D172" s="249"/>
      <c r="E172" s="249"/>
      <c r="F172" s="270" t="s">
        <v>597</v>
      </c>
      <c r="G172" s="249"/>
      <c r="H172" s="249" t="s">
        <v>658</v>
      </c>
      <c r="I172" s="249" t="s">
        <v>593</v>
      </c>
      <c r="J172" s="249">
        <v>50</v>
      </c>
      <c r="K172" s="295"/>
    </row>
    <row r="173" spans="2:11" s="1" customFormat="1" ht="15" customHeight="1">
      <c r="B173" s="272"/>
      <c r="C173" s="249" t="s">
        <v>599</v>
      </c>
      <c r="D173" s="249"/>
      <c r="E173" s="249"/>
      <c r="F173" s="270" t="s">
        <v>591</v>
      </c>
      <c r="G173" s="249"/>
      <c r="H173" s="249" t="s">
        <v>658</v>
      </c>
      <c r="I173" s="249" t="s">
        <v>601</v>
      </c>
      <c r="J173" s="249"/>
      <c r="K173" s="295"/>
    </row>
    <row r="174" spans="2:11" s="1" customFormat="1" ht="15" customHeight="1">
      <c r="B174" s="272"/>
      <c r="C174" s="249" t="s">
        <v>610</v>
      </c>
      <c r="D174" s="249"/>
      <c r="E174" s="249"/>
      <c r="F174" s="270" t="s">
        <v>597</v>
      </c>
      <c r="G174" s="249"/>
      <c r="H174" s="249" t="s">
        <v>658</v>
      </c>
      <c r="I174" s="249" t="s">
        <v>593</v>
      </c>
      <c r="J174" s="249">
        <v>50</v>
      </c>
      <c r="K174" s="295"/>
    </row>
    <row r="175" spans="2:11" s="1" customFormat="1" ht="15" customHeight="1">
      <c r="B175" s="272"/>
      <c r="C175" s="249" t="s">
        <v>618</v>
      </c>
      <c r="D175" s="249"/>
      <c r="E175" s="249"/>
      <c r="F175" s="270" t="s">
        <v>597</v>
      </c>
      <c r="G175" s="249"/>
      <c r="H175" s="249" t="s">
        <v>658</v>
      </c>
      <c r="I175" s="249" t="s">
        <v>593</v>
      </c>
      <c r="J175" s="249">
        <v>50</v>
      </c>
      <c r="K175" s="295"/>
    </row>
    <row r="176" spans="2:11" s="1" customFormat="1" ht="15" customHeight="1">
      <c r="B176" s="272"/>
      <c r="C176" s="249" t="s">
        <v>616</v>
      </c>
      <c r="D176" s="249"/>
      <c r="E176" s="249"/>
      <c r="F176" s="270" t="s">
        <v>597</v>
      </c>
      <c r="G176" s="249"/>
      <c r="H176" s="249" t="s">
        <v>658</v>
      </c>
      <c r="I176" s="249" t="s">
        <v>593</v>
      </c>
      <c r="J176" s="249">
        <v>50</v>
      </c>
      <c r="K176" s="295"/>
    </row>
    <row r="177" spans="2:11" s="1" customFormat="1" ht="15" customHeight="1">
      <c r="B177" s="272"/>
      <c r="C177" s="249" t="s">
        <v>116</v>
      </c>
      <c r="D177" s="249"/>
      <c r="E177" s="249"/>
      <c r="F177" s="270" t="s">
        <v>591</v>
      </c>
      <c r="G177" s="249"/>
      <c r="H177" s="249" t="s">
        <v>659</v>
      </c>
      <c r="I177" s="249" t="s">
        <v>660</v>
      </c>
      <c r="J177" s="249"/>
      <c r="K177" s="295"/>
    </row>
    <row r="178" spans="2:11" s="1" customFormat="1" ht="15" customHeight="1">
      <c r="B178" s="272"/>
      <c r="C178" s="249" t="s">
        <v>61</v>
      </c>
      <c r="D178" s="249"/>
      <c r="E178" s="249"/>
      <c r="F178" s="270" t="s">
        <v>591</v>
      </c>
      <c r="G178" s="249"/>
      <c r="H178" s="249" t="s">
        <v>661</v>
      </c>
      <c r="I178" s="249" t="s">
        <v>662</v>
      </c>
      <c r="J178" s="249">
        <v>1</v>
      </c>
      <c r="K178" s="295"/>
    </row>
    <row r="179" spans="2:11" s="1" customFormat="1" ht="15" customHeight="1">
      <c r="B179" s="272"/>
      <c r="C179" s="249" t="s">
        <v>57</v>
      </c>
      <c r="D179" s="249"/>
      <c r="E179" s="249"/>
      <c r="F179" s="270" t="s">
        <v>591</v>
      </c>
      <c r="G179" s="249"/>
      <c r="H179" s="249" t="s">
        <v>663</v>
      </c>
      <c r="I179" s="249" t="s">
        <v>593</v>
      </c>
      <c r="J179" s="249">
        <v>20</v>
      </c>
      <c r="K179" s="295"/>
    </row>
    <row r="180" spans="2:11" s="1" customFormat="1" ht="15" customHeight="1">
      <c r="B180" s="272"/>
      <c r="C180" s="249" t="s">
        <v>58</v>
      </c>
      <c r="D180" s="249"/>
      <c r="E180" s="249"/>
      <c r="F180" s="270" t="s">
        <v>591</v>
      </c>
      <c r="G180" s="249"/>
      <c r="H180" s="249" t="s">
        <v>664</v>
      </c>
      <c r="I180" s="249" t="s">
        <v>593</v>
      </c>
      <c r="J180" s="249">
        <v>255</v>
      </c>
      <c r="K180" s="295"/>
    </row>
    <row r="181" spans="2:11" s="1" customFormat="1" ht="15" customHeight="1">
      <c r="B181" s="272"/>
      <c r="C181" s="249" t="s">
        <v>117</v>
      </c>
      <c r="D181" s="249"/>
      <c r="E181" s="249"/>
      <c r="F181" s="270" t="s">
        <v>591</v>
      </c>
      <c r="G181" s="249"/>
      <c r="H181" s="249" t="s">
        <v>555</v>
      </c>
      <c r="I181" s="249" t="s">
        <v>593</v>
      </c>
      <c r="J181" s="249">
        <v>10</v>
      </c>
      <c r="K181" s="295"/>
    </row>
    <row r="182" spans="2:11" s="1" customFormat="1" ht="15" customHeight="1">
      <c r="B182" s="272"/>
      <c r="C182" s="249" t="s">
        <v>118</v>
      </c>
      <c r="D182" s="249"/>
      <c r="E182" s="249"/>
      <c r="F182" s="270" t="s">
        <v>591</v>
      </c>
      <c r="G182" s="249"/>
      <c r="H182" s="249" t="s">
        <v>665</v>
      </c>
      <c r="I182" s="249" t="s">
        <v>626</v>
      </c>
      <c r="J182" s="249"/>
      <c r="K182" s="295"/>
    </row>
    <row r="183" spans="2:11" s="1" customFormat="1" ht="15" customHeight="1">
      <c r="B183" s="272"/>
      <c r="C183" s="249" t="s">
        <v>666</v>
      </c>
      <c r="D183" s="249"/>
      <c r="E183" s="249"/>
      <c r="F183" s="270" t="s">
        <v>591</v>
      </c>
      <c r="G183" s="249"/>
      <c r="H183" s="249" t="s">
        <v>667</v>
      </c>
      <c r="I183" s="249" t="s">
        <v>626</v>
      </c>
      <c r="J183" s="249"/>
      <c r="K183" s="295"/>
    </row>
    <row r="184" spans="2:11" s="1" customFormat="1" ht="15" customHeight="1">
      <c r="B184" s="272"/>
      <c r="C184" s="249" t="s">
        <v>655</v>
      </c>
      <c r="D184" s="249"/>
      <c r="E184" s="249"/>
      <c r="F184" s="270" t="s">
        <v>591</v>
      </c>
      <c r="G184" s="249"/>
      <c r="H184" s="249" t="s">
        <v>668</v>
      </c>
      <c r="I184" s="249" t="s">
        <v>626</v>
      </c>
      <c r="J184" s="249"/>
      <c r="K184" s="295"/>
    </row>
    <row r="185" spans="2:11" s="1" customFormat="1" ht="15" customHeight="1">
      <c r="B185" s="272"/>
      <c r="C185" s="249" t="s">
        <v>120</v>
      </c>
      <c r="D185" s="249"/>
      <c r="E185" s="249"/>
      <c r="F185" s="270" t="s">
        <v>597</v>
      </c>
      <c r="G185" s="249"/>
      <c r="H185" s="249" t="s">
        <v>669</v>
      </c>
      <c r="I185" s="249" t="s">
        <v>593</v>
      </c>
      <c r="J185" s="249">
        <v>50</v>
      </c>
      <c r="K185" s="295"/>
    </row>
    <row r="186" spans="2:11" s="1" customFormat="1" ht="15" customHeight="1">
      <c r="B186" s="272"/>
      <c r="C186" s="249" t="s">
        <v>670</v>
      </c>
      <c r="D186" s="249"/>
      <c r="E186" s="249"/>
      <c r="F186" s="270" t="s">
        <v>597</v>
      </c>
      <c r="G186" s="249"/>
      <c r="H186" s="249" t="s">
        <v>671</v>
      </c>
      <c r="I186" s="249" t="s">
        <v>672</v>
      </c>
      <c r="J186" s="249"/>
      <c r="K186" s="295"/>
    </row>
    <row r="187" spans="2:11" s="1" customFormat="1" ht="15" customHeight="1">
      <c r="B187" s="272"/>
      <c r="C187" s="249" t="s">
        <v>673</v>
      </c>
      <c r="D187" s="249"/>
      <c r="E187" s="249"/>
      <c r="F187" s="270" t="s">
        <v>597</v>
      </c>
      <c r="G187" s="249"/>
      <c r="H187" s="249" t="s">
        <v>674</v>
      </c>
      <c r="I187" s="249" t="s">
        <v>672</v>
      </c>
      <c r="J187" s="249"/>
      <c r="K187" s="295"/>
    </row>
    <row r="188" spans="2:11" s="1" customFormat="1" ht="15" customHeight="1">
      <c r="B188" s="272"/>
      <c r="C188" s="249" t="s">
        <v>675</v>
      </c>
      <c r="D188" s="249"/>
      <c r="E188" s="249"/>
      <c r="F188" s="270" t="s">
        <v>597</v>
      </c>
      <c r="G188" s="249"/>
      <c r="H188" s="249" t="s">
        <v>676</v>
      </c>
      <c r="I188" s="249" t="s">
        <v>672</v>
      </c>
      <c r="J188" s="249"/>
      <c r="K188" s="295"/>
    </row>
    <row r="189" spans="2:11" s="1" customFormat="1" ht="15" customHeight="1">
      <c r="B189" s="272"/>
      <c r="C189" s="308" t="s">
        <v>677</v>
      </c>
      <c r="D189" s="249"/>
      <c r="E189" s="249"/>
      <c r="F189" s="270" t="s">
        <v>597</v>
      </c>
      <c r="G189" s="249"/>
      <c r="H189" s="249" t="s">
        <v>678</v>
      </c>
      <c r="I189" s="249" t="s">
        <v>679</v>
      </c>
      <c r="J189" s="309" t="s">
        <v>680</v>
      </c>
      <c r="K189" s="295"/>
    </row>
    <row r="190" spans="2:11" s="1" customFormat="1" ht="15" customHeight="1">
      <c r="B190" s="272"/>
      <c r="C190" s="308" t="s">
        <v>46</v>
      </c>
      <c r="D190" s="249"/>
      <c r="E190" s="249"/>
      <c r="F190" s="270" t="s">
        <v>591</v>
      </c>
      <c r="G190" s="249"/>
      <c r="H190" s="246" t="s">
        <v>681</v>
      </c>
      <c r="I190" s="249" t="s">
        <v>682</v>
      </c>
      <c r="J190" s="249"/>
      <c r="K190" s="295"/>
    </row>
    <row r="191" spans="2:11" s="1" customFormat="1" ht="15" customHeight="1">
      <c r="B191" s="272"/>
      <c r="C191" s="308" t="s">
        <v>683</v>
      </c>
      <c r="D191" s="249"/>
      <c r="E191" s="249"/>
      <c r="F191" s="270" t="s">
        <v>591</v>
      </c>
      <c r="G191" s="249"/>
      <c r="H191" s="249" t="s">
        <v>684</v>
      </c>
      <c r="I191" s="249" t="s">
        <v>626</v>
      </c>
      <c r="J191" s="249"/>
      <c r="K191" s="295"/>
    </row>
    <row r="192" spans="2:11" s="1" customFormat="1" ht="15" customHeight="1">
      <c r="B192" s="272"/>
      <c r="C192" s="308" t="s">
        <v>685</v>
      </c>
      <c r="D192" s="249"/>
      <c r="E192" s="249"/>
      <c r="F192" s="270" t="s">
        <v>591</v>
      </c>
      <c r="G192" s="249"/>
      <c r="H192" s="249" t="s">
        <v>686</v>
      </c>
      <c r="I192" s="249" t="s">
        <v>626</v>
      </c>
      <c r="J192" s="249"/>
      <c r="K192" s="295"/>
    </row>
    <row r="193" spans="2:11" s="1" customFormat="1" ht="15" customHeight="1">
      <c r="B193" s="272"/>
      <c r="C193" s="308" t="s">
        <v>687</v>
      </c>
      <c r="D193" s="249"/>
      <c r="E193" s="249"/>
      <c r="F193" s="270" t="s">
        <v>597</v>
      </c>
      <c r="G193" s="249"/>
      <c r="H193" s="249" t="s">
        <v>688</v>
      </c>
      <c r="I193" s="249" t="s">
        <v>626</v>
      </c>
      <c r="J193" s="249"/>
      <c r="K193" s="295"/>
    </row>
    <row r="194" spans="2:11" s="1" customFormat="1" ht="15" customHeight="1">
      <c r="B194" s="301"/>
      <c r="C194" s="310"/>
      <c r="D194" s="281"/>
      <c r="E194" s="281"/>
      <c r="F194" s="281"/>
      <c r="G194" s="281"/>
      <c r="H194" s="281"/>
      <c r="I194" s="281"/>
      <c r="J194" s="281"/>
      <c r="K194" s="302"/>
    </row>
    <row r="195" spans="2:11" s="1" customFormat="1" ht="18.75" customHeight="1">
      <c r="B195" s="283"/>
      <c r="C195" s="293"/>
      <c r="D195" s="293"/>
      <c r="E195" s="293"/>
      <c r="F195" s="303"/>
      <c r="G195" s="293"/>
      <c r="H195" s="293"/>
      <c r="I195" s="293"/>
      <c r="J195" s="293"/>
      <c r="K195" s="283"/>
    </row>
    <row r="196" spans="2:11" s="1" customFormat="1" ht="18.75" customHeight="1">
      <c r="B196" s="283"/>
      <c r="C196" s="293"/>
      <c r="D196" s="293"/>
      <c r="E196" s="293"/>
      <c r="F196" s="303"/>
      <c r="G196" s="293"/>
      <c r="H196" s="293"/>
      <c r="I196" s="293"/>
      <c r="J196" s="293"/>
      <c r="K196" s="283"/>
    </row>
    <row r="197" spans="2:11" s="1" customFormat="1" ht="18.75" customHeight="1">
      <c r="B197" s="256"/>
      <c r="C197" s="256"/>
      <c r="D197" s="256"/>
      <c r="E197" s="256"/>
      <c r="F197" s="256"/>
      <c r="G197" s="256"/>
      <c r="H197" s="256"/>
      <c r="I197" s="256"/>
      <c r="J197" s="256"/>
      <c r="K197" s="256"/>
    </row>
    <row r="198" spans="2:11" s="1" customFormat="1" ht="13.5">
      <c r="B198" s="238"/>
      <c r="C198" s="239"/>
      <c r="D198" s="239"/>
      <c r="E198" s="239"/>
      <c r="F198" s="239"/>
      <c r="G198" s="239"/>
      <c r="H198" s="239"/>
      <c r="I198" s="239"/>
      <c r="J198" s="239"/>
      <c r="K198" s="240"/>
    </row>
    <row r="199" spans="2:11" s="1" customFormat="1" ht="21">
      <c r="B199" s="241"/>
      <c r="C199" s="369" t="s">
        <v>689</v>
      </c>
      <c r="D199" s="369"/>
      <c r="E199" s="369"/>
      <c r="F199" s="369"/>
      <c r="G199" s="369"/>
      <c r="H199" s="369"/>
      <c r="I199" s="369"/>
      <c r="J199" s="369"/>
      <c r="K199" s="242"/>
    </row>
    <row r="200" spans="2:11" s="1" customFormat="1" ht="25.5" customHeight="1">
      <c r="B200" s="241"/>
      <c r="C200" s="311" t="s">
        <v>690</v>
      </c>
      <c r="D200" s="311"/>
      <c r="E200" s="311"/>
      <c r="F200" s="311" t="s">
        <v>691</v>
      </c>
      <c r="G200" s="312"/>
      <c r="H200" s="370" t="s">
        <v>692</v>
      </c>
      <c r="I200" s="370"/>
      <c r="J200" s="370"/>
      <c r="K200" s="242"/>
    </row>
    <row r="201" spans="2:11" s="1" customFormat="1" ht="5.25" customHeight="1">
      <c r="B201" s="272"/>
      <c r="C201" s="267"/>
      <c r="D201" s="267"/>
      <c r="E201" s="267"/>
      <c r="F201" s="267"/>
      <c r="G201" s="293"/>
      <c r="H201" s="267"/>
      <c r="I201" s="267"/>
      <c r="J201" s="267"/>
      <c r="K201" s="295"/>
    </row>
    <row r="202" spans="2:11" s="1" customFormat="1" ht="15" customHeight="1">
      <c r="B202" s="272"/>
      <c r="C202" s="249" t="s">
        <v>682</v>
      </c>
      <c r="D202" s="249"/>
      <c r="E202" s="249"/>
      <c r="F202" s="270" t="s">
        <v>47</v>
      </c>
      <c r="G202" s="249"/>
      <c r="H202" s="371" t="s">
        <v>693</v>
      </c>
      <c r="I202" s="371"/>
      <c r="J202" s="371"/>
      <c r="K202" s="295"/>
    </row>
    <row r="203" spans="2:11" s="1" customFormat="1" ht="15" customHeight="1">
      <c r="B203" s="272"/>
      <c r="C203" s="249"/>
      <c r="D203" s="249"/>
      <c r="E203" s="249"/>
      <c r="F203" s="270" t="s">
        <v>48</v>
      </c>
      <c r="G203" s="249"/>
      <c r="H203" s="371" t="s">
        <v>694</v>
      </c>
      <c r="I203" s="371"/>
      <c r="J203" s="371"/>
      <c r="K203" s="295"/>
    </row>
    <row r="204" spans="2:11" s="1" customFormat="1" ht="15" customHeight="1">
      <c r="B204" s="272"/>
      <c r="C204" s="249"/>
      <c r="D204" s="249"/>
      <c r="E204" s="249"/>
      <c r="F204" s="270" t="s">
        <v>51</v>
      </c>
      <c r="G204" s="249"/>
      <c r="H204" s="371" t="s">
        <v>695</v>
      </c>
      <c r="I204" s="371"/>
      <c r="J204" s="371"/>
      <c r="K204" s="295"/>
    </row>
    <row r="205" spans="2:11" s="1" customFormat="1" ht="15" customHeight="1">
      <c r="B205" s="272"/>
      <c r="C205" s="249"/>
      <c r="D205" s="249"/>
      <c r="E205" s="249"/>
      <c r="F205" s="270" t="s">
        <v>49</v>
      </c>
      <c r="G205" s="249"/>
      <c r="H205" s="371" t="s">
        <v>696</v>
      </c>
      <c r="I205" s="371"/>
      <c r="J205" s="371"/>
      <c r="K205" s="295"/>
    </row>
    <row r="206" spans="2:11" s="1" customFormat="1" ht="15" customHeight="1">
      <c r="B206" s="272"/>
      <c r="C206" s="249"/>
      <c r="D206" s="249"/>
      <c r="E206" s="249"/>
      <c r="F206" s="270" t="s">
        <v>50</v>
      </c>
      <c r="G206" s="249"/>
      <c r="H206" s="371" t="s">
        <v>697</v>
      </c>
      <c r="I206" s="371"/>
      <c r="J206" s="371"/>
      <c r="K206" s="295"/>
    </row>
    <row r="207" spans="2:11" s="1" customFormat="1" ht="15" customHeight="1">
      <c r="B207" s="272"/>
      <c r="C207" s="249"/>
      <c r="D207" s="249"/>
      <c r="E207" s="249"/>
      <c r="F207" s="270"/>
      <c r="G207" s="249"/>
      <c r="H207" s="249"/>
      <c r="I207" s="249"/>
      <c r="J207" s="249"/>
      <c r="K207" s="295"/>
    </row>
    <row r="208" spans="2:11" s="1" customFormat="1" ht="15" customHeight="1">
      <c r="B208" s="272"/>
      <c r="C208" s="249" t="s">
        <v>638</v>
      </c>
      <c r="D208" s="249"/>
      <c r="E208" s="249"/>
      <c r="F208" s="270" t="s">
        <v>83</v>
      </c>
      <c r="G208" s="249"/>
      <c r="H208" s="371" t="s">
        <v>698</v>
      </c>
      <c r="I208" s="371"/>
      <c r="J208" s="371"/>
      <c r="K208" s="295"/>
    </row>
    <row r="209" spans="2:11" s="1" customFormat="1" ht="15" customHeight="1">
      <c r="B209" s="272"/>
      <c r="C209" s="249"/>
      <c r="D209" s="249"/>
      <c r="E209" s="249"/>
      <c r="F209" s="270" t="s">
        <v>537</v>
      </c>
      <c r="G209" s="249"/>
      <c r="H209" s="371" t="s">
        <v>538</v>
      </c>
      <c r="I209" s="371"/>
      <c r="J209" s="371"/>
      <c r="K209" s="295"/>
    </row>
    <row r="210" spans="2:11" s="1" customFormat="1" ht="15" customHeight="1">
      <c r="B210" s="272"/>
      <c r="C210" s="249"/>
      <c r="D210" s="249"/>
      <c r="E210" s="249"/>
      <c r="F210" s="270" t="s">
        <v>535</v>
      </c>
      <c r="G210" s="249"/>
      <c r="H210" s="371" t="s">
        <v>699</v>
      </c>
      <c r="I210" s="371"/>
      <c r="J210" s="371"/>
      <c r="K210" s="295"/>
    </row>
    <row r="211" spans="2:11" s="1" customFormat="1" ht="15" customHeight="1">
      <c r="B211" s="313"/>
      <c r="C211" s="249"/>
      <c r="D211" s="249"/>
      <c r="E211" s="249"/>
      <c r="F211" s="270" t="s">
        <v>102</v>
      </c>
      <c r="G211" s="308"/>
      <c r="H211" s="372" t="s">
        <v>103</v>
      </c>
      <c r="I211" s="372"/>
      <c r="J211" s="372"/>
      <c r="K211" s="314"/>
    </row>
    <row r="212" spans="2:11" s="1" customFormat="1" ht="15" customHeight="1">
      <c r="B212" s="313"/>
      <c r="C212" s="249"/>
      <c r="D212" s="249"/>
      <c r="E212" s="249"/>
      <c r="F212" s="270" t="s">
        <v>286</v>
      </c>
      <c r="G212" s="308"/>
      <c r="H212" s="372" t="s">
        <v>700</v>
      </c>
      <c r="I212" s="372"/>
      <c r="J212" s="372"/>
      <c r="K212" s="314"/>
    </row>
    <row r="213" spans="2:11" s="1" customFormat="1" ht="15" customHeight="1">
      <c r="B213" s="313"/>
      <c r="C213" s="249"/>
      <c r="D213" s="249"/>
      <c r="E213" s="249"/>
      <c r="F213" s="270"/>
      <c r="G213" s="308"/>
      <c r="H213" s="299"/>
      <c r="I213" s="299"/>
      <c r="J213" s="299"/>
      <c r="K213" s="314"/>
    </row>
    <row r="214" spans="2:11" s="1" customFormat="1" ht="15" customHeight="1">
      <c r="B214" s="313"/>
      <c r="C214" s="249" t="s">
        <v>662</v>
      </c>
      <c r="D214" s="249"/>
      <c r="E214" s="249"/>
      <c r="F214" s="270">
        <v>1</v>
      </c>
      <c r="G214" s="308"/>
      <c r="H214" s="372" t="s">
        <v>701</v>
      </c>
      <c r="I214" s="372"/>
      <c r="J214" s="372"/>
      <c r="K214" s="314"/>
    </row>
    <row r="215" spans="2:11" s="1" customFormat="1" ht="15" customHeight="1">
      <c r="B215" s="313"/>
      <c r="C215" s="249"/>
      <c r="D215" s="249"/>
      <c r="E215" s="249"/>
      <c r="F215" s="270">
        <v>2</v>
      </c>
      <c r="G215" s="308"/>
      <c r="H215" s="372" t="s">
        <v>702</v>
      </c>
      <c r="I215" s="372"/>
      <c r="J215" s="372"/>
      <c r="K215" s="314"/>
    </row>
    <row r="216" spans="2:11" s="1" customFormat="1" ht="15" customHeight="1">
      <c r="B216" s="313"/>
      <c r="C216" s="249"/>
      <c r="D216" s="249"/>
      <c r="E216" s="249"/>
      <c r="F216" s="270">
        <v>3</v>
      </c>
      <c r="G216" s="308"/>
      <c r="H216" s="372" t="s">
        <v>703</v>
      </c>
      <c r="I216" s="372"/>
      <c r="J216" s="372"/>
      <c r="K216" s="314"/>
    </row>
    <row r="217" spans="2:11" s="1" customFormat="1" ht="15" customHeight="1">
      <c r="B217" s="313"/>
      <c r="C217" s="249"/>
      <c r="D217" s="249"/>
      <c r="E217" s="249"/>
      <c r="F217" s="270">
        <v>4</v>
      </c>
      <c r="G217" s="308"/>
      <c r="H217" s="372" t="s">
        <v>704</v>
      </c>
      <c r="I217" s="372"/>
      <c r="J217" s="372"/>
      <c r="K217" s="314"/>
    </row>
    <row r="218" spans="2:11" s="1" customFormat="1" ht="12.75" customHeight="1">
      <c r="B218" s="315"/>
      <c r="C218" s="316"/>
      <c r="D218" s="316"/>
      <c r="E218" s="316"/>
      <c r="F218" s="316"/>
      <c r="G218" s="316"/>
      <c r="H218" s="316"/>
      <c r="I218" s="316"/>
      <c r="J218" s="316"/>
      <c r="K218" s="317"/>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17</vt:i4>
      </vt:variant>
    </vt:vector>
  </HeadingPairs>
  <TitlesOfParts>
    <vt:vector size="26" baseType="lpstr">
      <vt:lpstr>Rekapitulace stavby</vt:lpstr>
      <vt:lpstr>SO 01 - SVP, SVK a SČ v T...</vt:lpstr>
      <vt:lpstr>SO 02 - Oprava přejezdu P...</vt:lpstr>
      <vt:lpstr>SO 03 - Oprava přejezdu P...</vt:lpstr>
      <vt:lpstr>SO 04 - Oprava přejezdu P...</vt:lpstr>
      <vt:lpstr>SO 05 - Následná úprava GPK</vt:lpstr>
      <vt:lpstr>SO 06 - Materiál dodávaný...</vt:lpstr>
      <vt:lpstr>VON - Vedlejší a ostatní ...</vt:lpstr>
      <vt:lpstr>Pokyny pro vyplnění</vt:lpstr>
      <vt:lpstr>'Rekapitulace stavby'!Názvy_tisku</vt:lpstr>
      <vt:lpstr>'SO 01 - SVP, SVK a SČ v T...'!Názvy_tisku</vt:lpstr>
      <vt:lpstr>'SO 02 - Oprava přejezdu P...'!Názvy_tisku</vt:lpstr>
      <vt:lpstr>'SO 03 - Oprava přejezdu P...'!Názvy_tisku</vt:lpstr>
      <vt:lpstr>'SO 04 - Oprava přejezdu P...'!Názvy_tisku</vt:lpstr>
      <vt:lpstr>'SO 05 - Následná úprava GPK'!Názvy_tisku</vt:lpstr>
      <vt:lpstr>'SO 06 - Materiál dodávaný...'!Názvy_tisku</vt:lpstr>
      <vt:lpstr>'VON - Vedlejší a ostatní ...'!Názvy_tisku</vt:lpstr>
      <vt:lpstr>'Pokyny pro vyplnění'!Oblast_tisku</vt:lpstr>
      <vt:lpstr>'Rekapitulace stavby'!Oblast_tisku</vt:lpstr>
      <vt:lpstr>'SO 01 - SVP, SVK a SČ v T...'!Oblast_tisku</vt:lpstr>
      <vt:lpstr>'SO 02 - Oprava přejezdu P...'!Oblast_tisku</vt:lpstr>
      <vt:lpstr>'SO 03 - Oprava přejezdu P...'!Oblast_tisku</vt:lpstr>
      <vt:lpstr>'SO 04 - Oprava přejezdu P...'!Oblast_tisku</vt:lpstr>
      <vt:lpstr>'SO 05 - Následná úprava GPK'!Oblast_tisku</vt:lpstr>
      <vt:lpstr>'SO 06 - Materiál dodávaný...'!Oblast_tisku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Brabenec Libor</dc:creator>
  <cp:lastModifiedBy>Brabenec Libor</cp:lastModifiedBy>
  <dcterms:created xsi:type="dcterms:W3CDTF">2023-05-29T11:00:34Z</dcterms:created>
  <dcterms:modified xsi:type="dcterms:W3CDTF">2023-05-29T11:03:55Z</dcterms:modified>
</cp:coreProperties>
</file>